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510"/>
  <workbookPr/>
  <mc:AlternateContent xmlns:mc="http://schemas.openxmlformats.org/markup-compatibility/2006">
    <mc:Choice Requires="x15">
      <x15ac:absPath xmlns:x15ac="http://schemas.microsoft.com/office/spreadsheetml/2010/11/ac" url="/Users/macuser/Desktop/"/>
    </mc:Choice>
  </mc:AlternateContent>
  <xr:revisionPtr revIDLastSave="0" documentId="8_{014A7C4F-E863-1F43-94BE-4A73048B1BB2}" xr6:coauthVersionLast="45" xr6:coauthVersionMax="45" xr10:uidLastSave="{00000000-0000-0000-0000-000000000000}"/>
  <bookViews>
    <workbookView xWindow="0" yWindow="460" windowWidth="27400" windowHeight="26740" xr2:uid="{00000000-000D-0000-FFFF-FFFF00000000}"/>
  </bookViews>
  <sheets>
    <sheet name="CMA" sheetId="1" r:id="rId1"/>
    <sheet name="Net Sheet" sheetId="2" r:id="rId2"/>
  </sheet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26" i="1" l="1"/>
  <c r="F26" i="1"/>
  <c r="I25" i="1"/>
  <c r="F25" i="1"/>
  <c r="I24" i="1"/>
  <c r="F24" i="1"/>
  <c r="I23" i="1"/>
  <c r="F23" i="1"/>
  <c r="I22" i="1"/>
  <c r="F22" i="1"/>
  <c r="I21" i="1"/>
  <c r="F21" i="1"/>
  <c r="I20" i="1"/>
  <c r="F20" i="1"/>
  <c r="I19" i="1"/>
  <c r="F19" i="1"/>
  <c r="I10" i="1"/>
  <c r="F10" i="1"/>
  <c r="I9" i="1"/>
  <c r="F9" i="1"/>
  <c r="I8" i="1"/>
  <c r="F8" i="1"/>
  <c r="I7" i="1"/>
  <c r="F7" i="1"/>
  <c r="F16" i="1" l="1"/>
  <c r="I16" i="1"/>
  <c r="D11" i="1" l="1"/>
  <c r="F6" i="1" l="1"/>
  <c r="F5" i="1"/>
  <c r="F11" i="1" l="1"/>
  <c r="F34" i="1" s="1"/>
  <c r="I6" i="1" l="1"/>
  <c r="I18" i="1" l="1"/>
  <c r="F18" i="1"/>
  <c r="N11" i="1" l="1"/>
  <c r="L11" i="1"/>
  <c r="K11" i="1"/>
  <c r="J11" i="1"/>
  <c r="H11" i="1"/>
  <c r="E11" i="1"/>
  <c r="M11" i="1"/>
  <c r="M27" i="1"/>
  <c r="I5" i="1"/>
  <c r="I11" i="1" s="1"/>
  <c r="I17" i="1" l="1"/>
  <c r="F17" i="1"/>
  <c r="D27" i="1" l="1"/>
  <c r="E27" i="1" l="1"/>
  <c r="G27" i="1"/>
  <c r="H27" i="1"/>
  <c r="J27" i="1"/>
  <c r="K27" i="1"/>
  <c r="L27" i="1"/>
  <c r="N27" i="1"/>
  <c r="O27" i="1"/>
  <c r="F27" i="1" l="1"/>
  <c r="I27" i="1" l="1"/>
  <c r="D9" i="2"/>
  <c r="D13" i="2" s="1"/>
  <c r="C9" i="2"/>
  <c r="C12" i="2" s="1"/>
  <c r="F36" i="1" l="1"/>
  <c r="F35" i="1"/>
  <c r="C13" i="2"/>
  <c r="C17" i="2" s="1"/>
  <c r="D17" i="2"/>
  <c r="F37" i="1" l="1"/>
  <c r="L36" i="1" s="1"/>
  <c r="I36" i="1" l="1"/>
</calcChain>
</file>

<file path=xl/sharedStrings.xml><?xml version="1.0" encoding="utf-8"?>
<sst xmlns="http://schemas.openxmlformats.org/spreadsheetml/2006/main" count="78" uniqueCount="49">
  <si>
    <t>Current Active and Pending Listings</t>
  </si>
  <si>
    <t>Property Address</t>
  </si>
  <si>
    <t>Current List Price</t>
  </si>
  <si>
    <t>Pending?</t>
  </si>
  <si>
    <t>Days on Market</t>
  </si>
  <si>
    <t>Beds</t>
  </si>
  <si>
    <t>Baths</t>
  </si>
  <si>
    <t>Sold Listings</t>
  </si>
  <si>
    <t>Sales Price</t>
  </si>
  <si>
    <t>Subect Property</t>
  </si>
  <si>
    <t>Averages</t>
  </si>
  <si>
    <t>Prepared By:</t>
  </si>
  <si>
    <t>Jon Burke</t>
  </si>
  <si>
    <t>JonBurkeHomes@gmail.com</t>
  </si>
  <si>
    <t>Tax Assessment</t>
  </si>
  <si>
    <t>Yr Built</t>
  </si>
  <si>
    <t>List Price</t>
  </si>
  <si>
    <t>Real Estate Consultant, Economist</t>
  </si>
  <si>
    <t>Northwest Atlanta Properties</t>
  </si>
  <si>
    <t>770-726-1454</t>
  </si>
  <si>
    <t>Low end</t>
  </si>
  <si>
    <t>High end</t>
  </si>
  <si>
    <t>Sales Price:</t>
  </si>
  <si>
    <t>Closing costs:</t>
  </si>
  <si>
    <t>Commissions:</t>
  </si>
  <si>
    <t>Loan Pay off</t>
  </si>
  <si>
    <t>Cash to Seller at Closing</t>
  </si>
  <si>
    <t>Sellers Net Sheet</t>
  </si>
  <si>
    <t>$/foot</t>
  </si>
  <si>
    <t xml:space="preserve">Valuation using Average assessed value% Actives </t>
  </si>
  <si>
    <t xml:space="preserve">Valuation using Average assessed value% Sales </t>
  </si>
  <si>
    <t>Valuation using Average price per foot of Sales</t>
  </si>
  <si>
    <t>Average of the 3 methods:</t>
  </si>
  <si>
    <t>Lot Size</t>
  </si>
  <si>
    <t>Sales Price/ TAV  (%)</t>
  </si>
  <si>
    <t>List Price/ TAV (%)</t>
  </si>
  <si>
    <t>Comments</t>
  </si>
  <si>
    <t>House sq ft</t>
  </si>
  <si>
    <t>Closing Date</t>
  </si>
  <si>
    <t>Recommended List Range</t>
  </si>
  <si>
    <t>N</t>
  </si>
  <si>
    <t>No Basement</t>
  </si>
  <si>
    <t>Based on Condition, I would suggest a 95-105% of Value Range</t>
  </si>
  <si>
    <t>Y</t>
  </si>
  <si>
    <t>Unfinished Basement</t>
  </si>
  <si>
    <t>Stoney Hollow Road</t>
  </si>
  <si>
    <t>Trail Finders Way</t>
  </si>
  <si>
    <t>Park Village Drive</t>
  </si>
  <si>
    <t>Sunflower Drive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</si>
</sst>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5" formatCode="&quot;$&quot;#,##0_);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$-409]#,##0_);\([$$-409]#,##0\)"/>
    <numFmt numFmtId="165" formatCode="_(* #,##0_);_(* \(#,##0\);_(* &quot;-&quot;??_);_(@_)"/>
    <numFmt numFmtId="166" formatCode="_(&quot;$&quot;* #,##0_);_(&quot;$&quot;* \(#,##0\);_(&quot;$&quot;* &quot;-&quot;??_);_(@_)"/>
    <numFmt numFmtId="167" formatCode="_(&quot;$&quot;* #,##0.00_);_(&quot;$&quot;* \(#,##0.00\);_(&quot;$&quot;* &quot;-&quot;_);_(@_)"/>
    <numFmt numFmtId="168" formatCode="&quot;$&quot;#,##0"/>
    <numFmt numFmtId="169" formatCode="0.0"/>
  </numFmts>
  <fonts count="2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12"/>
      <color rgb="FF0070C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b/>
      <sz val="10"/>
      <color rgb="FF0070C0"/>
      <name val="Calibri"/>
      <family val="2"/>
      <scheme val="minor"/>
    </font>
    <font>
      <sz val="8"/>
      <name val="Calibri"/>
      <family val="2"/>
      <scheme val="minor"/>
    </font>
    <font>
      <b/>
      <sz val="14"/>
      <color rgb="FF0070C0"/>
      <name val="Calibri"/>
      <family val="2"/>
      <scheme val="minor"/>
    </font>
    <font>
      <sz val="8"/>
      <color theme="1"/>
      <name val="Calibri (Body)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3EC0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249977111117893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/>
      <diagonal/>
    </border>
    <border>
      <left/>
      <right/>
      <top style="thin">
        <color theme="0" tint="-4.9989318521683403E-2"/>
      </top>
      <bottom/>
      <diagonal/>
    </border>
    <border>
      <left/>
      <right style="thin">
        <color theme="0" tint="-4.9989318521683403E-2"/>
      </right>
      <top style="thin">
        <color theme="0" tint="-4.9989318521683403E-2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4.9989318521683403E-2"/>
      </left>
      <right/>
      <top/>
      <bottom/>
      <diagonal/>
    </border>
    <border>
      <left/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 style="medium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82">
    <xf numFmtId="0" fontId="0" fillId="0" borderId="0" xfId="0"/>
    <xf numFmtId="0" fontId="2" fillId="0" borderId="0" xfId="0" applyFont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3" fillId="0" borderId="0" xfId="0" applyFont="1"/>
    <xf numFmtId="9" fontId="3" fillId="0" borderId="0" xfId="2" applyFont="1"/>
    <xf numFmtId="0" fontId="3" fillId="0" borderId="0" xfId="0" applyFont="1" applyAlignment="1">
      <alignment horizontal="right"/>
    </xf>
    <xf numFmtId="42" fontId="3" fillId="0" borderId="0" xfId="3" applyNumberFormat="1" applyFont="1"/>
    <xf numFmtId="42" fontId="3" fillId="0" borderId="0" xfId="0" applyNumberFormat="1" applyFont="1"/>
    <xf numFmtId="0" fontId="10" fillId="0" borderId="0" xfId="0" applyFont="1"/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left"/>
    </xf>
    <xf numFmtId="0" fontId="10" fillId="0" borderId="0" xfId="0" applyFont="1" applyBorder="1" applyAlignment="1"/>
    <xf numFmtId="0" fontId="10" fillId="0" borderId="0" xfId="0" applyFont="1" applyFill="1"/>
    <xf numFmtId="0" fontId="10" fillId="0" borderId="0" xfId="0" applyFont="1" applyFill="1" applyAlignment="1">
      <alignment horizontal="right"/>
    </xf>
    <xf numFmtId="44" fontId="12" fillId="0" borderId="0" xfId="0" applyNumberFormat="1" applyFont="1" applyFill="1" applyAlignment="1">
      <alignment horizontal="center" wrapText="1"/>
    </xf>
    <xf numFmtId="0" fontId="10" fillId="0" borderId="0" xfId="0" applyFont="1" applyAlignment="1">
      <alignment vertical="center"/>
    </xf>
    <xf numFmtId="42" fontId="10" fillId="0" borderId="0" xfId="0" applyNumberFormat="1" applyFont="1" applyFill="1" applyAlignment="1">
      <alignment horizontal="center"/>
    </xf>
    <xf numFmtId="0" fontId="10" fillId="0" borderId="0" xfId="0" applyFont="1" applyFill="1" applyAlignment="1"/>
    <xf numFmtId="42" fontId="11" fillId="0" borderId="0" xfId="3" applyNumberFormat="1" applyFont="1"/>
    <xf numFmtId="0" fontId="11" fillId="0" borderId="0" xfId="0" applyFont="1"/>
    <xf numFmtId="0" fontId="10" fillId="0" borderId="0" xfId="0" applyFont="1" applyBorder="1"/>
    <xf numFmtId="0" fontId="10" fillId="0" borderId="0" xfId="0" applyFont="1" applyBorder="1" applyAlignment="1">
      <alignment vertical="center"/>
    </xf>
    <xf numFmtId="0" fontId="10" fillId="0" borderId="0" xfId="0" applyFont="1" applyBorder="1" applyAlignment="1">
      <alignment horizontal="center"/>
    </xf>
    <xf numFmtId="42" fontId="11" fillId="0" borderId="0" xfId="3" applyNumberFormat="1" applyFont="1" applyBorder="1" applyAlignment="1">
      <alignment vertical="center" wrapText="1"/>
    </xf>
    <xf numFmtId="9" fontId="10" fillId="0" borderId="0" xfId="0" applyNumberFormat="1" applyFont="1" applyBorder="1" applyAlignment="1"/>
    <xf numFmtId="5" fontId="13" fillId="0" borderId="0" xfId="1" applyNumberFormat="1" applyFont="1" applyAlignment="1"/>
    <xf numFmtId="0" fontId="7" fillId="0" borderId="0" xfId="0" applyFont="1" applyBorder="1" applyAlignment="1">
      <alignment vertical="center"/>
    </xf>
    <xf numFmtId="0" fontId="10" fillId="0" borderId="0" xfId="0" applyFont="1" applyBorder="1" applyAlignment="1">
      <alignment horizontal="left" vertical="center"/>
    </xf>
    <xf numFmtId="164" fontId="10" fillId="0" borderId="0" xfId="1" applyNumberFormat="1" applyFont="1" applyBorder="1" applyAlignment="1">
      <alignment vertical="center"/>
    </xf>
    <xf numFmtId="3" fontId="10" fillId="0" borderId="0" xfId="0" applyNumberFormat="1" applyFont="1" applyBorder="1" applyAlignment="1">
      <alignment vertical="center"/>
    </xf>
    <xf numFmtId="9" fontId="10" fillId="0" borderId="0" xfId="2" applyFont="1" applyBorder="1" applyAlignment="1">
      <alignment vertical="center"/>
    </xf>
    <xf numFmtId="0" fontId="10" fillId="0" borderId="0" xfId="0" applyFont="1" applyBorder="1" applyAlignment="1">
      <alignment horizontal="center" vertical="center"/>
    </xf>
    <xf numFmtId="3" fontId="10" fillId="0" borderId="0" xfId="0" applyNumberFormat="1" applyFont="1" applyBorder="1" applyAlignment="1">
      <alignment horizontal="center" vertical="center"/>
    </xf>
    <xf numFmtId="0" fontId="10" fillId="0" borderId="0" xfId="0" applyNumberFormat="1" applyFont="1" applyBorder="1" applyAlignment="1">
      <alignment horizontal="center" vertical="center"/>
    </xf>
    <xf numFmtId="1" fontId="10" fillId="0" borderId="0" xfId="1" applyNumberFormat="1" applyFont="1" applyAlignment="1">
      <alignment horizontal="center"/>
    </xf>
    <xf numFmtId="1" fontId="10" fillId="0" borderId="0" xfId="1" applyNumberFormat="1" applyFont="1" applyBorder="1" applyAlignment="1">
      <alignment horizontal="center" vertical="center"/>
    </xf>
    <xf numFmtId="1" fontId="10" fillId="0" borderId="0" xfId="0" applyNumberFormat="1" applyFont="1"/>
    <xf numFmtId="1" fontId="11" fillId="0" borderId="0" xfId="3" applyNumberFormat="1" applyFont="1" applyBorder="1" applyAlignment="1">
      <alignment vertical="center" wrapText="1"/>
    </xf>
    <xf numFmtId="1" fontId="10" fillId="0" borderId="0" xfId="0" applyNumberFormat="1" applyFont="1" applyBorder="1" applyAlignment="1">
      <alignment vertical="center"/>
    </xf>
    <xf numFmtId="1" fontId="10" fillId="0" borderId="0" xfId="1" applyNumberFormat="1" applyFont="1" applyBorder="1" applyAlignment="1">
      <alignment horizontal="center"/>
    </xf>
    <xf numFmtId="0" fontId="17" fillId="0" borderId="0" xfId="0" applyNumberFormat="1" applyFont="1" applyBorder="1" applyAlignment="1">
      <alignment horizontal="center" vertical="center"/>
    </xf>
    <xf numFmtId="0" fontId="10" fillId="0" borderId="0" xfId="0" applyFont="1" applyAlignment="1"/>
    <xf numFmtId="0" fontId="11" fillId="0" borderId="0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left"/>
    </xf>
    <xf numFmtId="0" fontId="11" fillId="0" borderId="0" xfId="0" applyFont="1" applyBorder="1" applyAlignment="1">
      <alignment horizontal="right"/>
    </xf>
    <xf numFmtId="42" fontId="10" fillId="0" borderId="0" xfId="1" applyNumberFormat="1" applyFont="1" applyBorder="1"/>
    <xf numFmtId="42" fontId="10" fillId="0" borderId="0" xfId="1" applyNumberFormat="1" applyFont="1" applyBorder="1" applyAlignment="1">
      <alignment horizontal="center"/>
    </xf>
    <xf numFmtId="2" fontId="10" fillId="0" borderId="0" xfId="0" applyNumberFormat="1" applyFont="1" applyBorder="1" applyAlignment="1">
      <alignment horizontal="center"/>
    </xf>
    <xf numFmtId="0" fontId="17" fillId="0" borderId="0" xfId="0" applyFont="1" applyBorder="1"/>
    <xf numFmtId="2" fontId="10" fillId="0" borderId="0" xfId="0" applyNumberFormat="1" applyFont="1" applyBorder="1"/>
    <xf numFmtId="1" fontId="11" fillId="0" borderId="0" xfId="0" applyNumberFormat="1" applyFont="1" applyBorder="1" applyAlignment="1">
      <alignment horizontal="center" vertical="center" wrapText="1"/>
    </xf>
    <xf numFmtId="0" fontId="10" fillId="0" borderId="2" xfId="0" applyFont="1" applyBorder="1" applyAlignment="1">
      <alignment horizontal="left" vertical="center"/>
    </xf>
    <xf numFmtId="0" fontId="10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horizontal="left"/>
    </xf>
    <xf numFmtId="0" fontId="10" fillId="0" borderId="2" xfId="0" applyFont="1" applyBorder="1" applyAlignment="1">
      <alignment horizontal="right" vertical="center"/>
    </xf>
    <xf numFmtId="44" fontId="10" fillId="0" borderId="2" xfId="0" applyNumberFormat="1" applyFont="1" applyBorder="1" applyAlignment="1">
      <alignment horizontal="center" vertical="center" wrapText="1"/>
    </xf>
    <xf numFmtId="166" fontId="10" fillId="0" borderId="2" xfId="0" applyNumberFormat="1" applyFont="1" applyBorder="1" applyAlignment="1">
      <alignment vertical="center" wrapText="1"/>
    </xf>
    <xf numFmtId="1" fontId="10" fillId="0" borderId="2" xfId="0" applyNumberFormat="1" applyFont="1" applyBorder="1" applyAlignment="1">
      <alignment horizontal="center" vertical="center" wrapText="1"/>
    </xf>
    <xf numFmtId="0" fontId="10" fillId="0" borderId="2" xfId="0" applyFont="1" applyBorder="1" applyAlignment="1">
      <alignment horizontal="right" vertical="center" wrapText="1"/>
    </xf>
    <xf numFmtId="0" fontId="19" fillId="0" borderId="0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left"/>
    </xf>
    <xf numFmtId="0" fontId="11" fillId="0" borderId="5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left" vertical="center"/>
    </xf>
    <xf numFmtId="0" fontId="10" fillId="0" borderId="7" xfId="0" applyFont="1" applyBorder="1" applyAlignment="1">
      <alignment vertical="center"/>
    </xf>
    <xf numFmtId="9" fontId="10" fillId="0" borderId="7" xfId="2" applyFont="1" applyBorder="1" applyAlignment="1">
      <alignment vertical="center"/>
    </xf>
    <xf numFmtId="0" fontId="10" fillId="0" borderId="9" xfId="0" applyFont="1" applyBorder="1" applyAlignment="1">
      <alignment horizontal="left"/>
    </xf>
    <xf numFmtId="0" fontId="11" fillId="0" borderId="10" xfId="0" applyFont="1" applyBorder="1" applyAlignment="1">
      <alignment horizontal="center" vertical="center" wrapText="1"/>
    </xf>
    <xf numFmtId="164" fontId="10" fillId="0" borderId="7" xfId="1" applyNumberFormat="1" applyFont="1" applyBorder="1" applyAlignment="1">
      <alignment vertical="center"/>
    </xf>
    <xf numFmtId="3" fontId="10" fillId="0" borderId="11" xfId="0" applyNumberFormat="1" applyFont="1" applyBorder="1" applyAlignment="1">
      <alignment vertical="center"/>
    </xf>
    <xf numFmtId="2" fontId="10" fillId="0" borderId="7" xfId="0" applyNumberFormat="1" applyFont="1" applyBorder="1" applyAlignment="1">
      <alignment horizontal="center" vertical="center"/>
    </xf>
    <xf numFmtId="3" fontId="10" fillId="0" borderId="7" xfId="0" applyNumberFormat="1" applyFont="1" applyBorder="1" applyAlignment="1">
      <alignment horizontal="center" vertical="center"/>
    </xf>
    <xf numFmtId="0" fontId="10" fillId="0" borderId="7" xfId="0" applyNumberFormat="1" applyFont="1" applyBorder="1" applyAlignment="1">
      <alignment horizontal="center" vertical="center"/>
    </xf>
    <xf numFmtId="0" fontId="10" fillId="5" borderId="2" xfId="0" applyFont="1" applyFill="1" applyBorder="1" applyAlignment="1">
      <alignment horizontal="left" vertical="center"/>
    </xf>
    <xf numFmtId="0" fontId="10" fillId="5" borderId="2" xfId="0" applyFont="1" applyFill="1" applyBorder="1" applyAlignment="1">
      <alignment horizontal="center" vertical="center"/>
    </xf>
    <xf numFmtId="0" fontId="10" fillId="5" borderId="2" xfId="0" applyFont="1" applyFill="1" applyBorder="1" applyAlignment="1">
      <alignment horizontal="left"/>
    </xf>
    <xf numFmtId="0" fontId="10" fillId="5" borderId="2" xfId="0" applyFont="1" applyFill="1" applyBorder="1" applyAlignment="1">
      <alignment horizontal="right" vertical="center"/>
    </xf>
    <xf numFmtId="44" fontId="10" fillId="5" borderId="2" xfId="0" applyNumberFormat="1" applyFont="1" applyFill="1" applyBorder="1" applyAlignment="1">
      <alignment horizontal="center" vertical="center" wrapText="1"/>
    </xf>
    <xf numFmtId="166" fontId="10" fillId="5" borderId="2" xfId="0" applyNumberFormat="1" applyFont="1" applyFill="1" applyBorder="1" applyAlignment="1">
      <alignment vertical="center" wrapText="1"/>
    </xf>
    <xf numFmtId="1" fontId="10" fillId="5" borderId="2" xfId="0" applyNumberFormat="1" applyFont="1" applyFill="1" applyBorder="1" applyAlignment="1">
      <alignment horizontal="center" vertical="center" wrapText="1"/>
    </xf>
    <xf numFmtId="0" fontId="10" fillId="5" borderId="2" xfId="0" applyFont="1" applyFill="1" applyBorder="1" applyAlignment="1">
      <alignment horizontal="right" vertical="center" wrapText="1"/>
    </xf>
    <xf numFmtId="44" fontId="10" fillId="8" borderId="2" xfId="0" applyNumberFormat="1" applyFont="1" applyFill="1" applyBorder="1" applyAlignment="1">
      <alignment horizontal="right" vertical="center"/>
    </xf>
    <xf numFmtId="44" fontId="10" fillId="9" borderId="2" xfId="0" applyNumberFormat="1" applyFont="1" applyFill="1" applyBorder="1" applyAlignment="1">
      <alignment horizontal="right" vertical="center"/>
    </xf>
    <xf numFmtId="14" fontId="17" fillId="5" borderId="2" xfId="0" applyNumberFormat="1" applyFont="1" applyFill="1" applyBorder="1" applyAlignment="1">
      <alignment horizontal="center" vertical="center" wrapText="1"/>
    </xf>
    <xf numFmtId="14" fontId="17" fillId="0" borderId="2" xfId="0" applyNumberFormat="1" applyFont="1" applyBorder="1" applyAlignment="1">
      <alignment horizontal="center" vertical="center" wrapText="1"/>
    </xf>
    <xf numFmtId="10" fontId="10" fillId="11" borderId="2" xfId="0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/>
    </xf>
    <xf numFmtId="41" fontId="10" fillId="0" borderId="0" xfId="1" applyNumberFormat="1" applyFont="1" applyFill="1" applyBorder="1" applyAlignment="1">
      <alignment vertical="center"/>
    </xf>
    <xf numFmtId="0" fontId="10" fillId="0" borderId="12" xfId="0" applyFont="1" applyBorder="1" applyAlignment="1">
      <alignment horizontal="center" vertical="center"/>
    </xf>
    <xf numFmtId="41" fontId="10" fillId="2" borderId="12" xfId="1" applyNumberFormat="1" applyFont="1" applyFill="1" applyBorder="1" applyAlignment="1">
      <alignment vertical="center"/>
    </xf>
    <xf numFmtId="2" fontId="10" fillId="5" borderId="2" xfId="0" applyNumberFormat="1" applyFont="1" applyFill="1" applyBorder="1" applyAlignment="1">
      <alignment horizontal="center" vertical="center" wrapText="1"/>
    </xf>
    <xf numFmtId="2" fontId="10" fillId="0" borderId="2" xfId="0" applyNumberFormat="1" applyFont="1" applyBorder="1" applyAlignment="1">
      <alignment horizontal="center" vertical="center" wrapText="1"/>
    </xf>
    <xf numFmtId="165" fontId="10" fillId="5" borderId="2" xfId="1" applyNumberFormat="1" applyFont="1" applyFill="1" applyBorder="1" applyAlignment="1">
      <alignment vertical="center" wrapText="1"/>
    </xf>
    <xf numFmtId="165" fontId="10" fillId="0" borderId="2" xfId="1" applyNumberFormat="1" applyFont="1" applyBorder="1" applyAlignment="1">
      <alignment vertical="center" wrapText="1"/>
    </xf>
    <xf numFmtId="0" fontId="10" fillId="0" borderId="2" xfId="0" applyFont="1" applyFill="1" applyBorder="1" applyAlignment="1">
      <alignment horizontal="left" vertical="center"/>
    </xf>
    <xf numFmtId="0" fontId="10" fillId="0" borderId="2" xfId="0" applyFont="1" applyFill="1" applyBorder="1" applyAlignment="1">
      <alignment vertical="center"/>
    </xf>
    <xf numFmtId="44" fontId="10" fillId="0" borderId="2" xfId="1" applyNumberFormat="1" applyFont="1" applyFill="1" applyBorder="1" applyAlignment="1">
      <alignment vertical="center"/>
    </xf>
    <xf numFmtId="44" fontId="10" fillId="0" borderId="2" xfId="0" applyNumberFormat="1" applyFont="1" applyFill="1" applyBorder="1" applyAlignment="1">
      <alignment vertical="center"/>
    </xf>
    <xf numFmtId="0" fontId="10" fillId="0" borderId="2" xfId="0" applyFont="1" applyFill="1" applyBorder="1" applyAlignment="1">
      <alignment horizontal="center" vertical="center"/>
    </xf>
    <xf numFmtId="41" fontId="10" fillId="0" borderId="2" xfId="1" applyNumberFormat="1" applyFont="1" applyFill="1" applyBorder="1" applyAlignment="1">
      <alignment vertical="center"/>
    </xf>
    <xf numFmtId="2" fontId="10" fillId="0" borderId="2" xfId="1" applyNumberFormat="1" applyFont="1" applyFill="1" applyBorder="1" applyAlignment="1">
      <alignment horizontal="center" vertical="center"/>
    </xf>
    <xf numFmtId="1" fontId="10" fillId="0" borderId="2" xfId="0" applyNumberFormat="1" applyFont="1" applyFill="1" applyBorder="1" applyAlignment="1">
      <alignment horizontal="center" vertical="center"/>
    </xf>
    <xf numFmtId="3" fontId="10" fillId="0" borderId="2" xfId="0" applyNumberFormat="1" applyFont="1" applyFill="1" applyBorder="1" applyAlignment="1">
      <alignment horizontal="center" vertical="center"/>
    </xf>
    <xf numFmtId="0" fontId="10" fillId="0" borderId="2" xfId="0" applyNumberFormat="1" applyFont="1" applyFill="1" applyBorder="1" applyAlignment="1">
      <alignment horizontal="center" vertical="center"/>
    </xf>
    <xf numFmtId="0" fontId="10" fillId="0" borderId="2" xfId="0" applyNumberFormat="1" applyFont="1" applyFill="1" applyBorder="1" applyAlignment="1">
      <alignment vertical="center"/>
    </xf>
    <xf numFmtId="0" fontId="16" fillId="0" borderId="2" xfId="0" applyFont="1" applyFill="1" applyBorder="1" applyAlignment="1">
      <alignment horizontal="center" vertical="center"/>
    </xf>
    <xf numFmtId="10" fontId="10" fillId="6" borderId="2" xfId="2" applyNumberFormat="1" applyFont="1" applyFill="1" applyBorder="1" applyAlignment="1">
      <alignment horizontal="center" vertical="center"/>
    </xf>
    <xf numFmtId="0" fontId="18" fillId="0" borderId="8" xfId="0" applyFont="1" applyBorder="1" applyAlignment="1">
      <alignment horizontal="center" vertical="center"/>
    </xf>
    <xf numFmtId="44" fontId="10" fillId="5" borderId="2" xfId="0" applyNumberFormat="1" applyFont="1" applyFill="1" applyBorder="1" applyAlignment="1">
      <alignment horizontal="left" vertical="center" wrapText="1"/>
    </xf>
    <xf numFmtId="44" fontId="10" fillId="0" borderId="2" xfId="0" applyNumberFormat="1" applyFont="1" applyBorder="1" applyAlignment="1">
      <alignment horizontal="left" vertical="center" wrapText="1"/>
    </xf>
    <xf numFmtId="0" fontId="10" fillId="5" borderId="2" xfId="0" applyFont="1" applyFill="1" applyBorder="1" applyAlignment="1">
      <alignment vertical="center"/>
    </xf>
    <xf numFmtId="44" fontId="10" fillId="5" borderId="2" xfId="1" applyNumberFormat="1" applyFont="1" applyFill="1" applyBorder="1" applyAlignment="1">
      <alignment vertical="center"/>
    </xf>
    <xf numFmtId="44" fontId="10" fillId="5" borderId="2" xfId="0" applyNumberFormat="1" applyFont="1" applyFill="1" applyBorder="1" applyAlignment="1">
      <alignment vertical="center"/>
    </xf>
    <xf numFmtId="41" fontId="10" fillId="5" borderId="2" xfId="1" applyNumberFormat="1" applyFont="1" applyFill="1" applyBorder="1" applyAlignment="1">
      <alignment vertical="center"/>
    </xf>
    <xf numFmtId="2" fontId="10" fillId="5" borderId="2" xfId="1" applyNumberFormat="1" applyFont="1" applyFill="1" applyBorder="1" applyAlignment="1">
      <alignment horizontal="center" vertical="center"/>
    </xf>
    <xf numFmtId="1" fontId="10" fillId="5" borderId="2" xfId="0" applyNumberFormat="1" applyFont="1" applyFill="1" applyBorder="1" applyAlignment="1">
      <alignment horizontal="center" vertical="center"/>
    </xf>
    <xf numFmtId="3" fontId="10" fillId="5" borderId="2" xfId="0" applyNumberFormat="1" applyFont="1" applyFill="1" applyBorder="1" applyAlignment="1">
      <alignment horizontal="center" vertical="center"/>
    </xf>
    <xf numFmtId="0" fontId="10" fillId="5" borderId="2" xfId="0" applyNumberFormat="1" applyFont="1" applyFill="1" applyBorder="1" applyAlignment="1">
      <alignment horizontal="center" vertical="center"/>
    </xf>
    <xf numFmtId="0" fontId="10" fillId="5" borderId="2" xfId="0" applyNumberFormat="1" applyFont="1" applyFill="1" applyBorder="1" applyAlignment="1">
      <alignment vertical="center"/>
    </xf>
    <xf numFmtId="0" fontId="16" fillId="5" borderId="2" xfId="0" applyFont="1" applyFill="1" applyBorder="1" applyAlignment="1">
      <alignment horizontal="center" vertical="center"/>
    </xf>
    <xf numFmtId="10" fontId="10" fillId="12" borderId="2" xfId="2" applyNumberFormat="1" applyFont="1" applyFill="1" applyBorder="1" applyAlignment="1">
      <alignment horizontal="center" vertical="center"/>
    </xf>
    <xf numFmtId="10" fontId="10" fillId="7" borderId="2" xfId="0" applyNumberFormat="1" applyFont="1" applyFill="1" applyBorder="1" applyAlignment="1">
      <alignment horizontal="center" vertical="center" wrapText="1"/>
    </xf>
    <xf numFmtId="44" fontId="10" fillId="0" borderId="2" xfId="1" applyNumberFormat="1" applyFont="1" applyFill="1" applyBorder="1" applyAlignment="1">
      <alignment horizontal="center" vertical="center"/>
    </xf>
    <xf numFmtId="44" fontId="10" fillId="5" borderId="2" xfId="1" applyNumberFormat="1" applyFont="1" applyFill="1" applyBorder="1" applyAlignment="1">
      <alignment horizontal="center" vertical="center"/>
    </xf>
    <xf numFmtId="0" fontId="10" fillId="13" borderId="6" xfId="0" applyFont="1" applyFill="1" applyBorder="1" applyAlignment="1">
      <alignment horizontal="left" vertical="center"/>
    </xf>
    <xf numFmtId="0" fontId="10" fillId="13" borderId="7" xfId="0" applyFont="1" applyFill="1" applyBorder="1" applyAlignment="1">
      <alignment vertical="center"/>
    </xf>
    <xf numFmtId="0" fontId="11" fillId="13" borderId="7" xfId="0" applyFont="1" applyFill="1" applyBorder="1" applyAlignment="1">
      <alignment horizontal="left" vertical="center"/>
    </xf>
    <xf numFmtId="167" fontId="10" fillId="13" borderId="7" xfId="1" applyNumberFormat="1" applyFont="1" applyFill="1" applyBorder="1" applyAlignment="1">
      <alignment horizontal="center" vertical="center"/>
    </xf>
    <xf numFmtId="44" fontId="10" fillId="13" borderId="7" xfId="0" applyNumberFormat="1" applyFont="1" applyFill="1" applyBorder="1" applyAlignment="1">
      <alignment vertical="center"/>
    </xf>
    <xf numFmtId="42" fontId="10" fillId="13" borderId="7" xfId="1" applyNumberFormat="1" applyFont="1" applyFill="1" applyBorder="1" applyAlignment="1">
      <alignment horizontal="center" vertical="center"/>
    </xf>
    <xf numFmtId="41" fontId="10" fillId="13" borderId="7" xfId="0" applyNumberFormat="1" applyFont="1" applyFill="1" applyBorder="1" applyAlignment="1">
      <alignment vertical="center"/>
    </xf>
    <xf numFmtId="2" fontId="10" fillId="13" borderId="7" xfId="0" applyNumberFormat="1" applyFont="1" applyFill="1" applyBorder="1" applyAlignment="1">
      <alignment horizontal="center" vertical="center"/>
    </xf>
    <xf numFmtId="1" fontId="10" fillId="13" borderId="7" xfId="1" applyNumberFormat="1" applyFont="1" applyFill="1" applyBorder="1" applyAlignment="1">
      <alignment horizontal="center" vertical="center"/>
    </xf>
    <xf numFmtId="3" fontId="10" fillId="13" borderId="7" xfId="1" applyNumberFormat="1" applyFont="1" applyFill="1" applyBorder="1" applyAlignment="1">
      <alignment horizontal="center" vertical="center"/>
    </xf>
    <xf numFmtId="0" fontId="10" fillId="13" borderId="7" xfId="1" applyNumberFormat="1" applyFont="1" applyFill="1" applyBorder="1" applyAlignment="1">
      <alignment horizontal="center" vertical="center"/>
    </xf>
    <xf numFmtId="1" fontId="10" fillId="13" borderId="7" xfId="1" applyNumberFormat="1" applyFont="1" applyFill="1" applyBorder="1" applyAlignment="1">
      <alignment vertical="center"/>
    </xf>
    <xf numFmtId="0" fontId="17" fillId="13" borderId="8" xfId="0" applyFont="1" applyFill="1" applyBorder="1" applyAlignment="1">
      <alignment vertical="center"/>
    </xf>
    <xf numFmtId="167" fontId="10" fillId="13" borderId="7" xfId="3" applyNumberFormat="1" applyFont="1" applyFill="1" applyBorder="1" applyAlignment="1">
      <alignment vertical="center"/>
    </xf>
    <xf numFmtId="166" fontId="10" fillId="13" borderId="7" xfId="0" applyNumberFormat="1" applyFont="1" applyFill="1" applyBorder="1" applyAlignment="1">
      <alignment vertical="center"/>
    </xf>
    <xf numFmtId="165" fontId="10" fillId="13" borderId="7" xfId="2" applyNumberFormat="1" applyFont="1" applyFill="1" applyBorder="1" applyAlignment="1">
      <alignment vertical="center"/>
    </xf>
    <xf numFmtId="1" fontId="10" fillId="13" borderId="7" xfId="1" applyNumberFormat="1" applyFont="1" applyFill="1" applyBorder="1" applyAlignment="1">
      <alignment horizontal="right" vertical="center"/>
    </xf>
    <xf numFmtId="14" fontId="17" fillId="13" borderId="8" xfId="0" applyNumberFormat="1" applyFont="1" applyFill="1" applyBorder="1" applyAlignment="1">
      <alignment horizontal="center" vertical="center"/>
    </xf>
    <xf numFmtId="169" fontId="10" fillId="13" borderId="7" xfId="1" applyNumberFormat="1" applyFont="1" applyFill="1" applyBorder="1" applyAlignment="1">
      <alignment horizontal="center" vertical="center"/>
    </xf>
    <xf numFmtId="169" fontId="10" fillId="0" borderId="7" xfId="1" applyNumberFormat="1" applyFont="1" applyBorder="1" applyAlignment="1">
      <alignment horizontal="center" vertical="center"/>
    </xf>
    <xf numFmtId="0" fontId="10" fillId="13" borderId="0" xfId="0" applyFont="1" applyFill="1" applyBorder="1" applyAlignment="1">
      <alignment horizontal="left"/>
    </xf>
    <xf numFmtId="0" fontId="10" fillId="13" borderId="1" xfId="0" applyFont="1" applyFill="1" applyBorder="1" applyAlignment="1">
      <alignment horizontal="left"/>
    </xf>
    <xf numFmtId="5" fontId="15" fillId="0" borderId="0" xfId="0" applyNumberFormat="1" applyFont="1" applyBorder="1" applyAlignment="1">
      <alignment horizontal="center" vertical="center"/>
    </xf>
    <xf numFmtId="5" fontId="15" fillId="0" borderId="0" xfId="0" applyNumberFormat="1" applyFont="1" applyAlignment="1">
      <alignment horizontal="center" vertical="center"/>
    </xf>
    <xf numFmtId="9" fontId="10" fillId="0" borderId="0" xfId="1" applyNumberFormat="1" applyFont="1" applyAlignment="1">
      <alignment horizontal="center"/>
    </xf>
    <xf numFmtId="9" fontId="10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0" fontId="11" fillId="13" borderId="0" xfId="0" applyFont="1" applyFill="1" applyBorder="1" applyAlignment="1">
      <alignment horizontal="center" vertical="center"/>
    </xf>
    <xf numFmtId="0" fontId="11" fillId="13" borderId="1" xfId="0" applyFont="1" applyFill="1" applyBorder="1" applyAlignment="1">
      <alignment horizontal="center" vertical="center"/>
    </xf>
    <xf numFmtId="0" fontId="11" fillId="0" borderId="4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41" fontId="11" fillId="0" borderId="0" xfId="1" applyNumberFormat="1" applyFont="1" applyBorder="1" applyAlignment="1">
      <alignment vertical="center" wrapText="1"/>
    </xf>
    <xf numFmtId="0" fontId="10" fillId="0" borderId="0" xfId="0" applyFont="1" applyAlignment="1">
      <alignment horizontal="center"/>
    </xf>
    <xf numFmtId="0" fontId="9" fillId="0" borderId="0" xfId="0" applyFont="1" applyBorder="1" applyAlignment="1">
      <alignment horizontal="left" vertical="center"/>
    </xf>
    <xf numFmtId="0" fontId="11" fillId="13" borderId="0" xfId="0" applyFont="1" applyFill="1" applyBorder="1" applyAlignment="1">
      <alignment horizontal="center" vertical="center" wrapText="1"/>
    </xf>
    <xf numFmtId="0" fontId="11" fillId="13" borderId="1" xfId="0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/>
    </xf>
    <xf numFmtId="0" fontId="10" fillId="3" borderId="0" xfId="0" applyFont="1" applyFill="1" applyAlignment="1">
      <alignment horizontal="right"/>
    </xf>
    <xf numFmtId="5" fontId="12" fillId="3" borderId="0" xfId="0" applyNumberFormat="1" applyFont="1" applyFill="1" applyAlignment="1">
      <alignment horizontal="center" wrapText="1"/>
    </xf>
    <xf numFmtId="41" fontId="11" fillId="13" borderId="0" xfId="1" applyNumberFormat="1" applyFont="1" applyFill="1" applyBorder="1" applyAlignment="1">
      <alignment vertical="center" wrapText="1"/>
    </xf>
    <xf numFmtId="41" fontId="11" fillId="13" borderId="1" xfId="1" applyNumberFormat="1" applyFont="1" applyFill="1" applyBorder="1" applyAlignment="1">
      <alignment vertical="center" wrapText="1"/>
    </xf>
    <xf numFmtId="2" fontId="11" fillId="13" borderId="0" xfId="0" applyNumberFormat="1" applyFont="1" applyFill="1" applyBorder="1" applyAlignment="1">
      <alignment horizontal="center" vertical="center"/>
    </xf>
    <xf numFmtId="2" fontId="11" fillId="13" borderId="1" xfId="0" applyNumberFormat="1" applyFont="1" applyFill="1" applyBorder="1" applyAlignment="1">
      <alignment horizontal="center" vertical="center"/>
    </xf>
    <xf numFmtId="1" fontId="11" fillId="13" borderId="0" xfId="0" applyNumberFormat="1" applyFont="1" applyFill="1" applyBorder="1" applyAlignment="1">
      <alignment horizontal="center" vertical="center" wrapText="1"/>
    </xf>
    <xf numFmtId="1" fontId="11" fillId="13" borderId="1" xfId="0" applyNumberFormat="1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right"/>
    </xf>
    <xf numFmtId="5" fontId="8" fillId="0" borderId="0" xfId="0" applyNumberFormat="1" applyFont="1" applyFill="1" applyAlignment="1">
      <alignment horizontal="center" wrapText="1"/>
    </xf>
    <xf numFmtId="0" fontId="10" fillId="10" borderId="1" xfId="0" applyFont="1" applyFill="1" applyBorder="1" applyAlignment="1">
      <alignment horizontal="right"/>
    </xf>
    <xf numFmtId="0" fontId="10" fillId="4" borderId="2" xfId="0" applyFont="1" applyFill="1" applyBorder="1" applyAlignment="1">
      <alignment horizontal="right"/>
    </xf>
    <xf numFmtId="5" fontId="12" fillId="4" borderId="2" xfId="0" applyNumberFormat="1" applyFont="1" applyFill="1" applyBorder="1" applyAlignment="1">
      <alignment horizontal="center" wrapText="1"/>
    </xf>
    <xf numFmtId="168" fontId="12" fillId="10" borderId="1" xfId="0" applyNumberFormat="1" applyFont="1" applyFill="1" applyBorder="1" applyAlignment="1">
      <alignment horizontal="center" wrapText="1"/>
    </xf>
    <xf numFmtId="2" fontId="11" fillId="13" borderId="0" xfId="0" applyNumberFormat="1" applyFont="1" applyFill="1" applyBorder="1" applyAlignment="1">
      <alignment horizontal="center" vertical="center" wrapText="1"/>
    </xf>
    <xf numFmtId="2" fontId="11" fillId="13" borderId="1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42" fontId="5" fillId="0" borderId="0" xfId="0" applyNumberFormat="1" applyFont="1" applyAlignment="1">
      <alignment horizontal="center" vertical="center" wrapText="1"/>
    </xf>
    <xf numFmtId="10" fontId="10" fillId="11" borderId="7" xfId="0" applyNumberFormat="1" applyFont="1" applyFill="1" applyBorder="1" applyAlignment="1">
      <alignment horizontal="center" vertical="center" wrapText="1"/>
    </xf>
    <xf numFmtId="44" fontId="10" fillId="9" borderId="7" xfId="0" applyNumberFormat="1" applyFont="1" applyFill="1" applyBorder="1" applyAlignment="1">
      <alignment horizontal="center" vertical="center"/>
    </xf>
  </cellXfs>
  <cellStyles count="4">
    <cellStyle name="Comma" xfId="1" builtinId="3"/>
    <cellStyle name="Currency" xfId="3" builtinId="4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FFFF66"/>
      <color rgb="FFF3EC00"/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142875</xdr:colOff>
      <xdr:row>32</xdr:row>
      <xdr:rowOff>140759</xdr:rowOff>
    </xdr:from>
    <xdr:to>
      <xdr:col>14</xdr:col>
      <xdr:colOff>539750</xdr:colOff>
      <xdr:row>37</xdr:row>
      <xdr:rowOff>133350</xdr:rowOff>
    </xdr:to>
    <xdr:sp macro="" textlink="">
      <xdr:nvSpPr>
        <xdr:cNvPr id="10" name="Rounded Rectangl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5715000" y="5244572"/>
          <a:ext cx="3214688" cy="1072091"/>
        </a:xfrm>
        <a:prstGeom prst="roundRect">
          <a:avLst/>
        </a:prstGeom>
        <a:noFill/>
        <a:ln w="127000" cap="flat" cmpd="sng" algn="ctr">
          <a:solidFill>
            <a:schemeClr val="accent1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463550</xdr:colOff>
      <xdr:row>36</xdr:row>
      <xdr:rowOff>165101</xdr:rowOff>
    </xdr:from>
    <xdr:to>
      <xdr:col>11</xdr:col>
      <xdr:colOff>113393</xdr:colOff>
      <xdr:row>36</xdr:row>
      <xdr:rowOff>167821</xdr:rowOff>
    </xdr:to>
    <xdr:cxnSp macro="">
      <xdr:nvCxnSpPr>
        <xdr:cNvPr id="12" name="Straight Connector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CxnSpPr/>
      </xdr:nvCxnSpPr>
      <xdr:spPr>
        <a:xfrm>
          <a:off x="7539264" y="6106887"/>
          <a:ext cx="221343" cy="2720"/>
        </a:xfrm>
        <a:prstGeom prst="line">
          <a:avLst/>
        </a:prstGeom>
        <a:ln w="317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6</xdr:col>
      <xdr:colOff>523875</xdr:colOff>
      <xdr:row>39</xdr:row>
      <xdr:rowOff>7938</xdr:rowOff>
    </xdr:from>
    <xdr:to>
      <xdr:col>14</xdr:col>
      <xdr:colOff>949981</xdr:colOff>
      <xdr:row>49</xdr:row>
      <xdr:rowOff>15875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A236FB5-851F-2D4A-AE20-829559A1D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9188" y="5746751"/>
          <a:ext cx="4656794" cy="1674812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571501</xdr:colOff>
      <xdr:row>38</xdr:row>
      <xdr:rowOff>150813</xdr:rowOff>
    </xdr:from>
    <xdr:to>
      <xdr:col>5</xdr:col>
      <xdr:colOff>230189</xdr:colOff>
      <xdr:row>49</xdr:row>
      <xdr:rowOff>111125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6070DA4-9CCC-6945-9EF9-8E71833E3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8876" y="5722938"/>
          <a:ext cx="2690813" cy="17938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4</xdr:col>
      <xdr:colOff>180975</xdr:colOff>
      <xdr:row>4</xdr:row>
      <xdr:rowOff>109898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3131"/>
        <a:stretch/>
      </xdr:blipFill>
      <xdr:spPr>
        <a:xfrm>
          <a:off x="1323975" y="47625"/>
          <a:ext cx="3276600" cy="120527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O185"/>
  <sheetViews>
    <sheetView tabSelected="1" view="pageLayout" zoomScale="160" zoomScaleNormal="90" zoomScalePageLayoutView="160" workbookViewId="0">
      <selection activeCell="N11" sqref="N11"/>
    </sheetView>
  </sheetViews>
  <sheetFormatPr baseColWidth="10" defaultColWidth="8.83203125" defaultRowHeight="14"/>
  <cols>
    <col min="1" max="1" width="2.6640625" style="11" customWidth="1"/>
    <col min="2" max="2" width="5.5" style="9" customWidth="1"/>
    <col min="3" max="3" width="16.5" style="9" customWidth="1"/>
    <col min="4" max="5" width="11.6640625" style="9" customWidth="1"/>
    <col min="6" max="6" width="10.33203125" style="9" customWidth="1"/>
    <col min="7" max="7" width="8.83203125" style="9" customWidth="1"/>
    <col min="8" max="8" width="9.6640625" style="42" customWidth="1"/>
    <col min="9" max="9" width="7.83203125" style="9" customWidth="1"/>
    <col min="10" max="10" width="6" style="9" customWidth="1"/>
    <col min="11" max="11" width="7.33203125" style="35" customWidth="1"/>
    <col min="12" max="12" width="5.1640625" style="9" customWidth="1"/>
    <col min="13" max="13" width="5" style="9" customWidth="1"/>
    <col min="14" max="14" width="5.6640625" style="9" customWidth="1"/>
    <col min="15" max="15" width="13" style="9" customWidth="1"/>
    <col min="16" max="16384" width="8.83203125" style="9"/>
  </cols>
  <sheetData>
    <row r="2" spans="1:15" ht="16.5" customHeight="1">
      <c r="A2" s="158" t="s">
        <v>0</v>
      </c>
      <c r="B2" s="158"/>
      <c r="C2" s="158"/>
      <c r="D2" s="158"/>
      <c r="E2" s="12"/>
      <c r="F2" s="12"/>
      <c r="G2" s="21"/>
      <c r="H2" s="12"/>
      <c r="I2" s="21"/>
      <c r="J2" s="21"/>
      <c r="K2" s="40"/>
      <c r="L2" s="21"/>
      <c r="M2" s="21"/>
      <c r="N2" s="21"/>
      <c r="O2" s="21"/>
    </row>
    <row r="3" spans="1:15" ht="12.75" customHeight="1">
      <c r="A3" s="145"/>
      <c r="B3" s="152" t="s">
        <v>1</v>
      </c>
      <c r="C3" s="152"/>
      <c r="D3" s="159" t="s">
        <v>14</v>
      </c>
      <c r="E3" s="159" t="s">
        <v>2</v>
      </c>
      <c r="F3" s="159" t="s">
        <v>35</v>
      </c>
      <c r="G3" s="159" t="s">
        <v>3</v>
      </c>
      <c r="H3" s="164" t="s">
        <v>37</v>
      </c>
      <c r="I3" s="152" t="s">
        <v>28</v>
      </c>
      <c r="J3" s="159" t="s">
        <v>33</v>
      </c>
      <c r="K3" s="168" t="s">
        <v>4</v>
      </c>
      <c r="L3" s="152" t="s">
        <v>5</v>
      </c>
      <c r="M3" s="152" t="s">
        <v>6</v>
      </c>
      <c r="N3" s="159" t="s">
        <v>15</v>
      </c>
      <c r="O3" s="152" t="s">
        <v>36</v>
      </c>
    </row>
    <row r="4" spans="1:15">
      <c r="A4" s="146"/>
      <c r="B4" s="153"/>
      <c r="C4" s="153"/>
      <c r="D4" s="160"/>
      <c r="E4" s="160"/>
      <c r="F4" s="160"/>
      <c r="G4" s="160"/>
      <c r="H4" s="165"/>
      <c r="I4" s="153"/>
      <c r="J4" s="160"/>
      <c r="K4" s="169"/>
      <c r="L4" s="153"/>
      <c r="M4" s="153"/>
      <c r="N4" s="160"/>
      <c r="O4" s="153"/>
    </row>
    <row r="5" spans="1:15" s="16" customFormat="1" ht="16.5" customHeight="1">
      <c r="A5" s="95">
        <v>1</v>
      </c>
      <c r="B5" s="96">
        <v>624</v>
      </c>
      <c r="C5" s="96" t="s">
        <v>48</v>
      </c>
      <c r="D5" s="123">
        <v>261100</v>
      </c>
      <c r="E5" s="98">
        <v>315000</v>
      </c>
      <c r="F5" s="107">
        <f>E5/D5</f>
        <v>1.2064343163538873</v>
      </c>
      <c r="G5" s="99" t="s">
        <v>40</v>
      </c>
      <c r="H5" s="100">
        <v>2726</v>
      </c>
      <c r="I5" s="97">
        <f t="shared" ref="I5" si="0">E5/H5</f>
        <v>115.55392516507703</v>
      </c>
      <c r="J5" s="101">
        <v>0.16</v>
      </c>
      <c r="K5" s="102">
        <v>4</v>
      </c>
      <c r="L5" s="103">
        <v>4</v>
      </c>
      <c r="M5" s="104">
        <v>2.5</v>
      </c>
      <c r="N5" s="105">
        <v>2006</v>
      </c>
      <c r="O5" s="106" t="s">
        <v>44</v>
      </c>
    </row>
    <row r="6" spans="1:15" s="16" customFormat="1" ht="16.5" customHeight="1">
      <c r="A6" s="74">
        <v>2</v>
      </c>
      <c r="B6" s="111">
        <v>117</v>
      </c>
      <c r="C6" s="111" t="s">
        <v>47</v>
      </c>
      <c r="D6" s="124">
        <v>218100</v>
      </c>
      <c r="E6" s="113">
        <v>290000</v>
      </c>
      <c r="F6" s="121">
        <f t="shared" ref="F6" si="1">E6/D6</f>
        <v>1.3296652911508482</v>
      </c>
      <c r="G6" s="75" t="s">
        <v>40</v>
      </c>
      <c r="H6" s="114">
        <v>1928</v>
      </c>
      <c r="I6" s="112">
        <f t="shared" ref="I6:I7" si="2">E6/H6</f>
        <v>150.41493775933611</v>
      </c>
      <c r="J6" s="115">
        <v>0.14000000000000001</v>
      </c>
      <c r="K6" s="116">
        <v>6</v>
      </c>
      <c r="L6" s="117">
        <v>3</v>
      </c>
      <c r="M6" s="118">
        <v>2</v>
      </c>
      <c r="N6" s="119">
        <v>2015</v>
      </c>
      <c r="O6" s="120" t="s">
        <v>41</v>
      </c>
    </row>
    <row r="7" spans="1:15" s="16" customFormat="1" ht="16.5" customHeight="1">
      <c r="A7" s="95">
        <v>3</v>
      </c>
      <c r="B7" s="96">
        <v>307</v>
      </c>
      <c r="C7" s="96" t="s">
        <v>45</v>
      </c>
      <c r="D7" s="123">
        <v>195100</v>
      </c>
      <c r="E7" s="98">
        <v>259000</v>
      </c>
      <c r="F7" s="107">
        <f>E7/D7</f>
        <v>1.3275243464889801</v>
      </c>
      <c r="G7" s="99" t="s">
        <v>40</v>
      </c>
      <c r="H7" s="100">
        <v>1623</v>
      </c>
      <c r="I7" s="97">
        <f t="shared" si="2"/>
        <v>159.58102279728897</v>
      </c>
      <c r="J7" s="101">
        <v>0.12</v>
      </c>
      <c r="K7" s="102">
        <v>15</v>
      </c>
      <c r="L7" s="103">
        <v>4</v>
      </c>
      <c r="M7" s="104">
        <v>2.5</v>
      </c>
      <c r="N7" s="105">
        <v>2016</v>
      </c>
      <c r="O7" s="106" t="s">
        <v>41</v>
      </c>
    </row>
    <row r="8" spans="1:15" s="16" customFormat="1" ht="16.5" customHeight="1">
      <c r="A8" s="74">
        <v>4</v>
      </c>
      <c r="B8" s="111">
        <v>332</v>
      </c>
      <c r="C8" s="111" t="s">
        <v>45</v>
      </c>
      <c r="D8" s="124">
        <v>208800</v>
      </c>
      <c r="E8" s="113">
        <v>250000</v>
      </c>
      <c r="F8" s="121">
        <f>E8/D8</f>
        <v>1.1973180076628354</v>
      </c>
      <c r="G8" s="75" t="s">
        <v>40</v>
      </c>
      <c r="H8" s="114">
        <v>2229</v>
      </c>
      <c r="I8" s="112">
        <f t="shared" ref="I8:I10" si="3">E8/H8</f>
        <v>112.15791834903544</v>
      </c>
      <c r="J8" s="115">
        <v>0.08</v>
      </c>
      <c r="K8" s="116">
        <v>5</v>
      </c>
      <c r="L8" s="117">
        <v>4</v>
      </c>
      <c r="M8" s="118">
        <v>2.5</v>
      </c>
      <c r="N8" s="119">
        <v>2006</v>
      </c>
      <c r="O8" s="120" t="s">
        <v>41</v>
      </c>
    </row>
    <row r="9" spans="1:15" s="16" customFormat="1" ht="16.5" customHeight="1">
      <c r="A9" s="95">
        <v>5</v>
      </c>
      <c r="B9" s="96">
        <v>405</v>
      </c>
      <c r="C9" s="96" t="s">
        <v>46</v>
      </c>
      <c r="D9" s="123">
        <v>199000</v>
      </c>
      <c r="E9" s="98">
        <v>235000</v>
      </c>
      <c r="F9" s="107">
        <f>E9/D9</f>
        <v>1.1809045226130652</v>
      </c>
      <c r="G9" s="99" t="s">
        <v>43</v>
      </c>
      <c r="H9" s="100">
        <v>2076</v>
      </c>
      <c r="I9" s="97">
        <f t="shared" si="3"/>
        <v>113.19845857418112</v>
      </c>
      <c r="J9" s="101">
        <v>0.12</v>
      </c>
      <c r="K9" s="102">
        <v>4</v>
      </c>
      <c r="L9" s="103">
        <v>3</v>
      </c>
      <c r="M9" s="104">
        <v>2.5</v>
      </c>
      <c r="N9" s="105">
        <v>2017</v>
      </c>
      <c r="O9" s="106" t="s">
        <v>41</v>
      </c>
    </row>
    <row r="10" spans="1:15" s="16" customFormat="1" ht="16.5" customHeight="1" thickBot="1">
      <c r="A10" s="74">
        <v>6</v>
      </c>
      <c r="B10" s="111">
        <v>402</v>
      </c>
      <c r="C10" s="111" t="s">
        <v>46</v>
      </c>
      <c r="D10" s="124">
        <v>233600</v>
      </c>
      <c r="E10" s="113">
        <v>277000</v>
      </c>
      <c r="F10" s="121">
        <f t="shared" ref="F10" si="4">E10/D10</f>
        <v>1.1857876712328768</v>
      </c>
      <c r="G10" s="75" t="s">
        <v>43</v>
      </c>
      <c r="H10" s="114">
        <v>2269</v>
      </c>
      <c r="I10" s="112">
        <f t="shared" si="3"/>
        <v>122.08021154693698</v>
      </c>
      <c r="J10" s="115">
        <v>0.08</v>
      </c>
      <c r="K10" s="116">
        <v>44</v>
      </c>
      <c r="L10" s="117">
        <v>3</v>
      </c>
      <c r="M10" s="118">
        <v>2.5</v>
      </c>
      <c r="N10" s="119">
        <v>2018</v>
      </c>
      <c r="O10" s="120" t="s">
        <v>44</v>
      </c>
    </row>
    <row r="11" spans="1:15" s="16" customFormat="1" ht="16.5" customHeight="1" thickBot="1">
      <c r="A11" s="125"/>
      <c r="B11" s="126"/>
      <c r="C11" s="127" t="s">
        <v>10</v>
      </c>
      <c r="D11" s="128">
        <f>AVERAGE(D5:D10)</f>
        <v>219283.33333333334</v>
      </c>
      <c r="E11" s="129">
        <f>AVERAGE(E5:E10)</f>
        <v>271000</v>
      </c>
      <c r="F11" s="107">
        <f>AVERAGE(F5:F10)</f>
        <v>1.2379390259170824</v>
      </c>
      <c r="G11" s="130"/>
      <c r="H11" s="131">
        <f>AVERAGE(H5:H10)</f>
        <v>2141.8333333333335</v>
      </c>
      <c r="I11" s="129">
        <f>AVERAGE(I5:I10)</f>
        <v>128.83107903197595</v>
      </c>
      <c r="J11" s="132">
        <f>AVERAGE(J5:J10)</f>
        <v>0.11666666666666665</v>
      </c>
      <c r="K11" s="133">
        <f>AVERAGE(K5:K10)</f>
        <v>13</v>
      </c>
      <c r="L11" s="134">
        <f>AVERAGE(L5:L10)</f>
        <v>3.5</v>
      </c>
      <c r="M11" s="135">
        <f>MROUND(AVERAGE(M5:M10), 0.5)</f>
        <v>2.5</v>
      </c>
      <c r="N11" s="136">
        <f>AVERAGE(N5:N10)</f>
        <v>2013</v>
      </c>
      <c r="O11" s="137"/>
    </row>
    <row r="12" spans="1:15" ht="16.5" customHeight="1">
      <c r="A12" s="45"/>
      <c r="B12" s="46"/>
      <c r="C12" s="46"/>
      <c r="D12" s="47"/>
      <c r="E12" s="47"/>
      <c r="F12" s="23"/>
      <c r="G12" s="48"/>
      <c r="H12" s="12"/>
      <c r="I12" s="49"/>
      <c r="J12" s="49"/>
      <c r="K12" s="40"/>
      <c r="L12" s="23"/>
      <c r="M12" s="23"/>
      <c r="N12" s="21"/>
      <c r="O12" s="50"/>
    </row>
    <row r="13" spans="1:15" ht="16.5" customHeight="1">
      <c r="A13" s="158" t="s">
        <v>7</v>
      </c>
      <c r="B13" s="158"/>
      <c r="C13" s="158"/>
      <c r="D13" s="27"/>
      <c r="E13" s="21"/>
      <c r="F13" s="23"/>
      <c r="G13" s="23"/>
      <c r="H13" s="12"/>
      <c r="I13" s="51"/>
      <c r="J13" s="49"/>
      <c r="K13" s="40"/>
      <c r="L13" s="23"/>
      <c r="M13" s="23"/>
      <c r="N13" s="21"/>
      <c r="O13" s="50"/>
    </row>
    <row r="14" spans="1:15" ht="12.75" customHeight="1">
      <c r="A14" s="145"/>
      <c r="B14" s="152" t="s">
        <v>1</v>
      </c>
      <c r="C14" s="152"/>
      <c r="D14" s="159" t="s">
        <v>14</v>
      </c>
      <c r="E14" s="159" t="s">
        <v>16</v>
      </c>
      <c r="F14" s="159" t="s">
        <v>34</v>
      </c>
      <c r="G14" s="159" t="s">
        <v>8</v>
      </c>
      <c r="H14" s="164" t="s">
        <v>37</v>
      </c>
      <c r="I14" s="166" t="s">
        <v>28</v>
      </c>
      <c r="J14" s="176" t="s">
        <v>33</v>
      </c>
      <c r="K14" s="168" t="s">
        <v>4</v>
      </c>
      <c r="L14" s="152" t="s">
        <v>5</v>
      </c>
      <c r="M14" s="152" t="s">
        <v>6</v>
      </c>
      <c r="N14" s="159" t="s">
        <v>15</v>
      </c>
      <c r="O14" s="159" t="s">
        <v>38</v>
      </c>
    </row>
    <row r="15" spans="1:15">
      <c r="A15" s="146"/>
      <c r="B15" s="153"/>
      <c r="C15" s="153"/>
      <c r="D15" s="160"/>
      <c r="E15" s="160"/>
      <c r="F15" s="160"/>
      <c r="G15" s="160"/>
      <c r="H15" s="165"/>
      <c r="I15" s="167"/>
      <c r="J15" s="177"/>
      <c r="K15" s="169"/>
      <c r="L15" s="153"/>
      <c r="M15" s="153"/>
      <c r="N15" s="160"/>
      <c r="O15" s="160"/>
    </row>
    <row r="16" spans="1:15">
      <c r="A16" s="55">
        <v>1</v>
      </c>
      <c r="B16" s="56"/>
      <c r="C16" s="53"/>
      <c r="D16" s="57"/>
      <c r="E16" s="57"/>
      <c r="F16" s="122" t="e">
        <f t="shared" ref="F16:F26" si="5">G16/D16</f>
        <v>#DIV/0!</v>
      </c>
      <c r="G16" s="58"/>
      <c r="H16" s="94"/>
      <c r="I16" s="82" t="e">
        <f t="shared" ref="I16" si="6">G16/H16</f>
        <v>#DIV/0!</v>
      </c>
      <c r="J16" s="92"/>
      <c r="K16" s="59"/>
      <c r="L16" s="54"/>
      <c r="M16" s="54"/>
      <c r="N16" s="60"/>
      <c r="O16" s="85"/>
    </row>
    <row r="17" spans="1:15">
      <c r="A17" s="76">
        <v>2</v>
      </c>
      <c r="B17" s="77"/>
      <c r="C17" s="74"/>
      <c r="D17" s="109"/>
      <c r="E17" s="78"/>
      <c r="F17" s="86" t="e">
        <f t="shared" si="5"/>
        <v>#DIV/0!</v>
      </c>
      <c r="G17" s="79"/>
      <c r="H17" s="93"/>
      <c r="I17" s="83" t="e">
        <f t="shared" ref="I17:I26" si="7">G17/H17</f>
        <v>#DIV/0!</v>
      </c>
      <c r="J17" s="91"/>
      <c r="K17" s="80"/>
      <c r="L17" s="75"/>
      <c r="M17" s="75"/>
      <c r="N17" s="81"/>
      <c r="O17" s="84"/>
    </row>
    <row r="18" spans="1:15">
      <c r="A18" s="55">
        <v>3</v>
      </c>
      <c r="B18" s="56"/>
      <c r="C18" s="53"/>
      <c r="D18" s="110"/>
      <c r="E18" s="57"/>
      <c r="F18" s="122" t="e">
        <f t="shared" si="5"/>
        <v>#DIV/0!</v>
      </c>
      <c r="G18" s="58"/>
      <c r="H18" s="94"/>
      <c r="I18" s="82" t="e">
        <f t="shared" si="7"/>
        <v>#DIV/0!</v>
      </c>
      <c r="J18" s="92"/>
      <c r="K18" s="59"/>
      <c r="L18" s="54"/>
      <c r="M18" s="54"/>
      <c r="N18" s="60"/>
      <c r="O18" s="85"/>
    </row>
    <row r="19" spans="1:15">
      <c r="A19" s="76">
        <v>4</v>
      </c>
      <c r="B19" s="77"/>
      <c r="C19" s="74"/>
      <c r="D19" s="109"/>
      <c r="E19" s="78"/>
      <c r="F19" s="86" t="e">
        <f t="shared" si="5"/>
        <v>#DIV/0!</v>
      </c>
      <c r="G19" s="79"/>
      <c r="H19" s="93"/>
      <c r="I19" s="83" t="e">
        <f t="shared" si="7"/>
        <v>#DIV/0!</v>
      </c>
      <c r="J19" s="91"/>
      <c r="K19" s="80"/>
      <c r="L19" s="75"/>
      <c r="M19" s="75"/>
      <c r="N19" s="81"/>
      <c r="O19" s="84"/>
    </row>
    <row r="20" spans="1:15">
      <c r="A20" s="55">
        <v>5</v>
      </c>
      <c r="B20" s="56"/>
      <c r="C20" s="53"/>
      <c r="D20" s="110"/>
      <c r="E20" s="57"/>
      <c r="F20" s="122" t="e">
        <f t="shared" si="5"/>
        <v>#DIV/0!</v>
      </c>
      <c r="G20" s="58"/>
      <c r="H20" s="94"/>
      <c r="I20" s="82" t="e">
        <f t="shared" si="7"/>
        <v>#DIV/0!</v>
      </c>
      <c r="J20" s="92"/>
      <c r="K20" s="59"/>
      <c r="L20" s="54"/>
      <c r="M20" s="54"/>
      <c r="N20" s="60"/>
      <c r="O20" s="85"/>
    </row>
    <row r="21" spans="1:15">
      <c r="A21" s="76">
        <v>6</v>
      </c>
      <c r="B21" s="77"/>
      <c r="C21" s="74"/>
      <c r="D21" s="109"/>
      <c r="E21" s="78"/>
      <c r="F21" s="86" t="e">
        <f t="shared" si="5"/>
        <v>#DIV/0!</v>
      </c>
      <c r="G21" s="79"/>
      <c r="H21" s="93"/>
      <c r="I21" s="83" t="e">
        <f t="shared" si="7"/>
        <v>#DIV/0!</v>
      </c>
      <c r="J21" s="91"/>
      <c r="K21" s="80"/>
      <c r="L21" s="75"/>
      <c r="M21" s="75"/>
      <c r="N21" s="81"/>
      <c r="O21" s="84"/>
    </row>
    <row r="22" spans="1:15">
      <c r="A22" s="55">
        <v>7</v>
      </c>
      <c r="B22" s="56"/>
      <c r="C22" s="53"/>
      <c r="D22" s="57"/>
      <c r="E22" s="57"/>
      <c r="F22" s="122" t="e">
        <f t="shared" si="5"/>
        <v>#DIV/0!</v>
      </c>
      <c r="G22" s="58"/>
      <c r="H22" s="94"/>
      <c r="I22" s="82" t="e">
        <f t="shared" si="7"/>
        <v>#DIV/0!</v>
      </c>
      <c r="J22" s="92"/>
      <c r="K22" s="59"/>
      <c r="L22" s="54"/>
      <c r="M22" s="54"/>
      <c r="N22" s="60"/>
      <c r="O22" s="85"/>
    </row>
    <row r="23" spans="1:15">
      <c r="A23" s="76">
        <v>8</v>
      </c>
      <c r="B23" s="77"/>
      <c r="C23" s="74"/>
      <c r="D23" s="109"/>
      <c r="E23" s="78"/>
      <c r="F23" s="86" t="e">
        <f t="shared" si="5"/>
        <v>#DIV/0!</v>
      </c>
      <c r="G23" s="79"/>
      <c r="H23" s="93"/>
      <c r="I23" s="83" t="e">
        <f t="shared" si="7"/>
        <v>#DIV/0!</v>
      </c>
      <c r="J23" s="91"/>
      <c r="K23" s="80"/>
      <c r="L23" s="75"/>
      <c r="M23" s="75"/>
      <c r="N23" s="81"/>
      <c r="O23" s="84"/>
    </row>
    <row r="24" spans="1:15">
      <c r="A24" s="55">
        <v>9</v>
      </c>
      <c r="B24" s="56"/>
      <c r="C24" s="53"/>
      <c r="D24" s="110"/>
      <c r="E24" s="57"/>
      <c r="F24" s="122" t="e">
        <f t="shared" si="5"/>
        <v>#DIV/0!</v>
      </c>
      <c r="G24" s="58"/>
      <c r="H24" s="94"/>
      <c r="I24" s="82" t="e">
        <f t="shared" si="7"/>
        <v>#DIV/0!</v>
      </c>
      <c r="J24" s="92"/>
      <c r="K24" s="59"/>
      <c r="L24" s="54"/>
      <c r="M24" s="54"/>
      <c r="N24" s="60"/>
      <c r="O24" s="85"/>
    </row>
    <row r="25" spans="1:15">
      <c r="A25" s="76">
        <v>10</v>
      </c>
      <c r="B25" s="77"/>
      <c r="C25" s="74"/>
      <c r="D25" s="109"/>
      <c r="E25" s="78"/>
      <c r="F25" s="86" t="e">
        <f t="shared" si="5"/>
        <v>#DIV/0!</v>
      </c>
      <c r="G25" s="79"/>
      <c r="H25" s="93"/>
      <c r="I25" s="83" t="e">
        <f t="shared" si="7"/>
        <v>#DIV/0!</v>
      </c>
      <c r="J25" s="91"/>
      <c r="K25" s="80"/>
      <c r="L25" s="75"/>
      <c r="M25" s="75"/>
      <c r="N25" s="81"/>
      <c r="O25" s="84"/>
    </row>
    <row r="26" spans="1:15" ht="15" thickBot="1">
      <c r="A26" s="55">
        <v>11</v>
      </c>
      <c r="B26" s="56"/>
      <c r="C26" s="53"/>
      <c r="D26" s="57"/>
      <c r="E26" s="57"/>
      <c r="F26" s="122" t="e">
        <f t="shared" si="5"/>
        <v>#DIV/0!</v>
      </c>
      <c r="G26" s="58"/>
      <c r="H26" s="94"/>
      <c r="I26" s="82" t="e">
        <f t="shared" si="7"/>
        <v>#DIV/0!</v>
      </c>
      <c r="J26" s="92"/>
      <c r="K26" s="59"/>
      <c r="L26" s="54"/>
      <c r="M26" s="54"/>
      <c r="N26" s="60"/>
      <c r="O26" s="85"/>
    </row>
    <row r="27" spans="1:15" s="16" customFormat="1" ht="16.5" customHeight="1" thickBot="1">
      <c r="A27" s="125"/>
      <c r="B27" s="126"/>
      <c r="C27" s="127" t="s">
        <v>10</v>
      </c>
      <c r="D27" s="138" t="e">
        <f>AVERAGE(D16:D26)</f>
        <v>#DIV/0!</v>
      </c>
      <c r="E27" s="129" t="e">
        <f>AVERAGE(E16:E26)</f>
        <v>#DIV/0!</v>
      </c>
      <c r="F27" s="180" t="e">
        <f>AVERAGE(F16:F26)</f>
        <v>#DIV/0!</v>
      </c>
      <c r="G27" s="139" t="e">
        <f>AVERAGE(G16:G26)</f>
        <v>#DIV/0!</v>
      </c>
      <c r="H27" s="140" t="e">
        <f>AVERAGE(H16:H26)</f>
        <v>#DIV/0!</v>
      </c>
      <c r="I27" s="181" t="e">
        <f>AVERAGE(I16:I26)</f>
        <v>#DIV/0!</v>
      </c>
      <c r="J27" s="132" t="e">
        <f>AVERAGE(J16:J26)</f>
        <v>#DIV/0!</v>
      </c>
      <c r="K27" s="133" t="e">
        <f>AVERAGE(K16:K26)</f>
        <v>#DIV/0!</v>
      </c>
      <c r="L27" s="133" t="e">
        <f>AVERAGE(L16:L26)</f>
        <v>#DIV/0!</v>
      </c>
      <c r="M27" s="143" t="e">
        <f>MROUND(AVERAGE(M16:M26), 0.5)</f>
        <v>#DIV/0!</v>
      </c>
      <c r="N27" s="141" t="e">
        <f>AVERAGE(N16:N26)</f>
        <v>#DIV/0!</v>
      </c>
      <c r="O27" s="142" t="e">
        <f>AVERAGE(O16:O26)</f>
        <v>#DIV/0!</v>
      </c>
    </row>
    <row r="28" spans="1:15" ht="16.5" customHeight="1">
      <c r="A28" s="158" t="s">
        <v>9</v>
      </c>
      <c r="B28" s="158"/>
      <c r="C28" s="158"/>
      <c r="D28" s="158"/>
      <c r="E28" s="21"/>
      <c r="F28" s="21"/>
      <c r="G28" s="21"/>
      <c r="H28" s="12"/>
      <c r="I28" s="21"/>
      <c r="J28" s="21"/>
      <c r="K28" s="40"/>
      <c r="L28" s="21"/>
      <c r="M28" s="21"/>
      <c r="N28" s="21"/>
      <c r="O28" s="50"/>
    </row>
    <row r="29" spans="1:15" ht="12.75" customHeight="1">
      <c r="A29" s="62"/>
      <c r="B29" s="154" t="s">
        <v>1</v>
      </c>
      <c r="C29" s="154"/>
      <c r="D29" s="154" t="s">
        <v>14</v>
      </c>
      <c r="E29" s="63"/>
      <c r="F29" s="61"/>
      <c r="G29" s="43"/>
      <c r="H29" s="156" t="s">
        <v>37</v>
      </c>
      <c r="I29" s="21"/>
      <c r="J29" s="21"/>
      <c r="K29" s="52"/>
      <c r="L29" s="155" t="s">
        <v>5</v>
      </c>
      <c r="M29" s="155" t="s">
        <v>6</v>
      </c>
      <c r="N29" s="155" t="s">
        <v>15</v>
      </c>
      <c r="O29" s="161" t="s">
        <v>36</v>
      </c>
    </row>
    <row r="30" spans="1:15" ht="15" thickBot="1">
      <c r="A30" s="67"/>
      <c r="B30" s="155"/>
      <c r="C30" s="155"/>
      <c r="D30" s="155"/>
      <c r="E30" s="68"/>
      <c r="F30" s="44"/>
      <c r="G30" s="44"/>
      <c r="H30" s="156"/>
      <c r="I30" s="21"/>
      <c r="J30" s="21"/>
      <c r="K30" s="52"/>
      <c r="L30" s="155"/>
      <c r="M30" s="155"/>
      <c r="N30" s="155"/>
      <c r="O30" s="161"/>
    </row>
    <row r="31" spans="1:15" s="16" customFormat="1" ht="16.5" customHeight="1" thickTop="1" thickBot="1">
      <c r="A31" s="64"/>
      <c r="B31" s="65">
        <v>328</v>
      </c>
      <c r="C31" s="65" t="s">
        <v>45</v>
      </c>
      <c r="D31" s="69">
        <v>211000</v>
      </c>
      <c r="E31" s="70"/>
      <c r="F31" s="66"/>
      <c r="G31" s="89"/>
      <c r="H31" s="90">
        <v>2229</v>
      </c>
      <c r="I31" s="89"/>
      <c r="J31" s="71"/>
      <c r="K31" s="144"/>
      <c r="L31" s="72">
        <v>4</v>
      </c>
      <c r="M31" s="73">
        <v>2.5</v>
      </c>
      <c r="N31" s="73">
        <v>2006</v>
      </c>
      <c r="O31" s="108" t="s">
        <v>41</v>
      </c>
    </row>
    <row r="32" spans="1:15" s="16" customFormat="1" ht="16.5" customHeight="1">
      <c r="A32" s="28"/>
      <c r="B32" s="22"/>
      <c r="C32" s="22"/>
      <c r="D32" s="29"/>
      <c r="E32" s="30"/>
      <c r="F32" s="31"/>
      <c r="G32" s="87"/>
      <c r="H32" s="88"/>
      <c r="I32" s="87"/>
      <c r="J32" s="32"/>
      <c r="K32" s="36"/>
      <c r="L32" s="33"/>
      <c r="M32" s="34"/>
      <c r="N32" s="34"/>
      <c r="O32" s="41"/>
    </row>
    <row r="33" spans="1:15" ht="15.75" customHeight="1">
      <c r="K33" s="37"/>
    </row>
    <row r="34" spans="1:15" ht="16.5" customHeight="1">
      <c r="A34" s="9"/>
      <c r="B34" s="172" t="s">
        <v>29</v>
      </c>
      <c r="C34" s="172"/>
      <c r="D34" s="172"/>
      <c r="E34" s="172"/>
      <c r="F34" s="175">
        <f>F11*D31</f>
        <v>261205.13446850437</v>
      </c>
      <c r="G34" s="175"/>
      <c r="H34" s="12"/>
      <c r="I34" s="151" t="s">
        <v>39</v>
      </c>
      <c r="J34" s="151"/>
      <c r="K34" s="151"/>
      <c r="L34" s="151"/>
      <c r="M34" s="151"/>
      <c r="N34" s="151"/>
      <c r="O34" s="151"/>
    </row>
    <row r="35" spans="1:15" ht="16.5" customHeight="1">
      <c r="A35" s="9"/>
      <c r="B35" s="173" t="s">
        <v>30</v>
      </c>
      <c r="C35" s="173"/>
      <c r="D35" s="173"/>
      <c r="E35" s="173"/>
      <c r="F35" s="174" t="e">
        <f>D31*F27</f>
        <v>#DIV/0!</v>
      </c>
      <c r="G35" s="174"/>
      <c r="H35" s="12"/>
      <c r="I35" s="149">
        <v>0.95</v>
      </c>
      <c r="J35" s="149"/>
      <c r="K35" s="149"/>
      <c r="L35" s="150">
        <v>1.05</v>
      </c>
      <c r="M35" s="150"/>
      <c r="N35" s="150"/>
      <c r="O35" s="150"/>
    </row>
    <row r="36" spans="1:15" ht="16.5" customHeight="1">
      <c r="A36" s="9"/>
      <c r="B36" s="162" t="s">
        <v>31</v>
      </c>
      <c r="C36" s="162"/>
      <c r="D36" s="162"/>
      <c r="E36" s="162"/>
      <c r="F36" s="163" t="e">
        <f>H31*I27</f>
        <v>#DIV/0!</v>
      </c>
      <c r="G36" s="163"/>
      <c r="H36" s="12"/>
      <c r="I36" s="147" t="e">
        <f>F37*I35</f>
        <v>#DIV/0!</v>
      </c>
      <c r="J36" s="147"/>
      <c r="K36" s="147"/>
      <c r="L36" s="148" t="e">
        <f>L35*F37</f>
        <v>#DIV/0!</v>
      </c>
      <c r="M36" s="148"/>
      <c r="N36" s="148"/>
      <c r="O36" s="148"/>
    </row>
    <row r="37" spans="1:15" ht="21" customHeight="1">
      <c r="A37" s="9"/>
      <c r="B37" s="170" t="s">
        <v>32</v>
      </c>
      <c r="C37" s="170"/>
      <c r="D37" s="170"/>
      <c r="E37" s="170"/>
      <c r="F37" s="171" t="e">
        <f>AVERAGE(F34:F36)</f>
        <v>#DIV/0!</v>
      </c>
      <c r="G37" s="171"/>
      <c r="I37" s="147"/>
      <c r="J37" s="147"/>
      <c r="K37" s="147"/>
      <c r="L37" s="148"/>
      <c r="M37" s="148"/>
      <c r="N37" s="148"/>
      <c r="O37" s="148"/>
    </row>
    <row r="38" spans="1:15" ht="18.75" customHeight="1">
      <c r="A38" s="9"/>
      <c r="B38" s="157" t="s">
        <v>42</v>
      </c>
      <c r="C38" s="157"/>
      <c r="D38" s="157"/>
      <c r="E38" s="157"/>
      <c r="F38" s="157"/>
      <c r="G38" s="157"/>
      <c r="H38" s="157"/>
      <c r="I38" s="147"/>
      <c r="J38" s="147"/>
      <c r="K38" s="147"/>
      <c r="L38" s="148"/>
      <c r="M38" s="148"/>
      <c r="N38" s="148"/>
      <c r="O38" s="148"/>
    </row>
    <row r="39" spans="1:15" ht="13.5" customHeight="1">
      <c r="A39" s="9"/>
      <c r="B39" s="14"/>
      <c r="C39" s="14"/>
      <c r="D39" s="14"/>
      <c r="E39" s="14"/>
      <c r="F39" s="15"/>
      <c r="G39" s="15"/>
    </row>
    <row r="40" spans="1:15" ht="13.5" customHeight="1">
      <c r="A40" s="9"/>
      <c r="B40" s="14"/>
      <c r="C40" s="14"/>
      <c r="D40" s="14"/>
      <c r="E40" s="14"/>
      <c r="F40" s="15"/>
      <c r="G40" s="15"/>
    </row>
    <row r="41" spans="1:15" ht="13.5" customHeight="1">
      <c r="A41" s="9"/>
      <c r="C41" s="24"/>
      <c r="D41" s="24"/>
      <c r="E41" s="24"/>
      <c r="F41" s="24"/>
      <c r="G41" s="24"/>
      <c r="H41" s="24"/>
      <c r="I41" s="24"/>
      <c r="J41" s="24"/>
      <c r="K41" s="38"/>
      <c r="L41" s="24"/>
      <c r="M41" s="24"/>
      <c r="N41" s="24"/>
    </row>
    <row r="42" spans="1:15" ht="13.5" customHeight="1">
      <c r="A42" s="9"/>
      <c r="C42" s="24"/>
      <c r="D42" s="24"/>
      <c r="E42" s="24"/>
      <c r="F42" s="24"/>
      <c r="G42" s="24"/>
      <c r="H42" s="24"/>
      <c r="I42" s="24"/>
      <c r="J42" s="24"/>
      <c r="K42" s="38"/>
      <c r="L42" s="24"/>
      <c r="M42" s="24"/>
      <c r="N42" s="24"/>
    </row>
    <row r="43" spans="1:15" ht="13.5" customHeight="1">
      <c r="A43" s="9"/>
      <c r="C43" s="21"/>
      <c r="D43" s="22"/>
      <c r="E43" s="22"/>
      <c r="F43" s="22"/>
      <c r="G43" s="22"/>
      <c r="H43" s="22"/>
      <c r="I43" s="22"/>
      <c r="J43" s="22"/>
      <c r="K43" s="39"/>
      <c r="L43" s="22"/>
      <c r="M43" s="22"/>
      <c r="N43" s="22"/>
    </row>
    <row r="44" spans="1:15" ht="13.5" customHeight="1">
      <c r="A44" s="9"/>
      <c r="C44" s="22"/>
      <c r="D44" s="22"/>
      <c r="E44" s="22"/>
      <c r="F44" s="22"/>
      <c r="G44" s="22"/>
      <c r="H44" s="22"/>
      <c r="I44" s="22"/>
      <c r="J44" s="22"/>
      <c r="K44" s="39"/>
      <c r="L44" s="22"/>
      <c r="M44" s="22"/>
      <c r="N44" s="22"/>
    </row>
    <row r="45" spans="1:15" ht="13.5" customHeight="1">
      <c r="A45" s="9"/>
      <c r="C45" s="21"/>
      <c r="D45" s="21"/>
      <c r="E45" s="25"/>
      <c r="F45" s="25"/>
      <c r="G45" s="23"/>
      <c r="H45" s="25"/>
      <c r="I45" s="25"/>
      <c r="J45" s="21"/>
      <c r="K45" s="40"/>
      <c r="L45" s="21"/>
      <c r="M45" s="21"/>
      <c r="N45" s="21"/>
    </row>
    <row r="46" spans="1:15" ht="13.5" customHeight="1">
      <c r="A46" s="9"/>
      <c r="E46" s="26"/>
      <c r="F46" s="26"/>
      <c r="G46" s="10"/>
      <c r="H46" s="26"/>
      <c r="I46" s="26"/>
    </row>
    <row r="47" spans="1:15" ht="13.5" customHeight="1">
      <c r="D47" s="13"/>
      <c r="F47" s="17"/>
    </row>
    <row r="48" spans="1:15" ht="13.5" customHeight="1">
      <c r="D48" s="18"/>
      <c r="F48" s="17"/>
    </row>
    <row r="49" spans="6:6" ht="13.5" customHeight="1">
      <c r="F49" s="19"/>
    </row>
    <row r="50" spans="6:6" ht="13.5" customHeight="1"/>
    <row r="51" spans="6:6" ht="13.5" customHeight="1"/>
    <row r="52" spans="6:6" ht="13.5" customHeight="1"/>
    <row r="53" spans="6:6" ht="13.5" customHeight="1"/>
    <row r="66" spans="1:2">
      <c r="B66" s="20"/>
    </row>
    <row r="67" spans="1:2">
      <c r="A67" s="9"/>
    </row>
    <row r="68" spans="1:2">
      <c r="A68" s="9"/>
    </row>
    <row r="69" spans="1:2">
      <c r="A69" s="9"/>
    </row>
    <row r="70" spans="1:2">
      <c r="A70" s="9"/>
    </row>
    <row r="71" spans="1:2">
      <c r="A71" s="9"/>
    </row>
    <row r="72" spans="1:2">
      <c r="A72" s="9"/>
    </row>
    <row r="73" spans="1:2">
      <c r="A73" s="9"/>
    </row>
    <row r="74" spans="1:2">
      <c r="A74" s="9"/>
    </row>
    <row r="75" spans="1:2">
      <c r="A75" s="9"/>
    </row>
    <row r="76" spans="1:2">
      <c r="A76" s="9"/>
    </row>
    <row r="77" spans="1:2">
      <c r="A77" s="9"/>
    </row>
    <row r="78" spans="1:2">
      <c r="A78" s="9"/>
    </row>
    <row r="79" spans="1:2">
      <c r="A79" s="9"/>
    </row>
    <row r="80" spans="1:2">
      <c r="A80" s="9"/>
    </row>
    <row r="81" spans="1:1">
      <c r="A81" s="9"/>
    </row>
    <row r="82" spans="1:1">
      <c r="A82" s="9"/>
    </row>
    <row r="83" spans="1:1">
      <c r="A83" s="9"/>
    </row>
    <row r="84" spans="1:1">
      <c r="A84" s="9"/>
    </row>
    <row r="85" spans="1:1">
      <c r="A85" s="9"/>
    </row>
    <row r="86" spans="1:1">
      <c r="A86" s="9"/>
    </row>
    <row r="87" spans="1:1">
      <c r="A87" s="9"/>
    </row>
    <row r="88" spans="1:1">
      <c r="A88" s="9"/>
    </row>
    <row r="89" spans="1:1">
      <c r="A89" s="9"/>
    </row>
    <row r="90" spans="1:1">
      <c r="A90" s="9"/>
    </row>
    <row r="91" spans="1:1">
      <c r="A91" s="9"/>
    </row>
    <row r="92" spans="1:1">
      <c r="A92" s="9"/>
    </row>
    <row r="93" spans="1:1">
      <c r="A93" s="9"/>
    </row>
    <row r="94" spans="1:1">
      <c r="A94" s="9"/>
    </row>
    <row r="95" spans="1:1">
      <c r="A95" s="9"/>
    </row>
    <row r="96" spans="1:1">
      <c r="A96" s="9"/>
    </row>
    <row r="97" spans="1:1">
      <c r="A97" s="9"/>
    </row>
    <row r="98" spans="1:1">
      <c r="A98" s="9"/>
    </row>
    <row r="99" spans="1:1">
      <c r="A99" s="9"/>
    </row>
    <row r="100" spans="1:1">
      <c r="A100" s="9"/>
    </row>
    <row r="101" spans="1:1">
      <c r="A101" s="9"/>
    </row>
    <row r="102" spans="1:1">
      <c r="A102" s="9"/>
    </row>
    <row r="103" spans="1:1">
      <c r="A103" s="9"/>
    </row>
    <row r="104" spans="1:1">
      <c r="A104" s="9"/>
    </row>
    <row r="105" spans="1:1">
      <c r="A105" s="9"/>
    </row>
    <row r="106" spans="1:1">
      <c r="A106" s="9"/>
    </row>
    <row r="107" spans="1:1">
      <c r="A107" s="9"/>
    </row>
    <row r="108" spans="1:1">
      <c r="A108" s="9"/>
    </row>
    <row r="109" spans="1:1">
      <c r="A109" s="9"/>
    </row>
    <row r="110" spans="1:1">
      <c r="A110" s="9"/>
    </row>
    <row r="111" spans="1:1">
      <c r="A111" s="9"/>
    </row>
    <row r="112" spans="1:1">
      <c r="A112" s="9"/>
    </row>
    <row r="113" spans="1:1">
      <c r="A113" s="9"/>
    </row>
    <row r="114" spans="1:1">
      <c r="A114" s="9"/>
    </row>
    <row r="115" spans="1:1">
      <c r="A115" s="9"/>
    </row>
    <row r="116" spans="1:1">
      <c r="A116" s="9"/>
    </row>
    <row r="117" spans="1:1">
      <c r="A117" s="9"/>
    </row>
    <row r="118" spans="1:1">
      <c r="A118" s="9"/>
    </row>
    <row r="119" spans="1:1">
      <c r="A119" s="9"/>
    </row>
    <row r="120" spans="1:1">
      <c r="A120" s="9"/>
    </row>
    <row r="121" spans="1:1">
      <c r="A121" s="9"/>
    </row>
    <row r="122" spans="1:1">
      <c r="A122" s="9"/>
    </row>
    <row r="123" spans="1:1">
      <c r="A123" s="9"/>
    </row>
    <row r="124" spans="1:1">
      <c r="A124" s="9"/>
    </row>
    <row r="125" spans="1:1">
      <c r="A125" s="9"/>
    </row>
    <row r="126" spans="1:1">
      <c r="A126" s="9"/>
    </row>
    <row r="127" spans="1:1">
      <c r="A127" s="9"/>
    </row>
    <row r="128" spans="1:1">
      <c r="A128" s="9"/>
    </row>
    <row r="129" spans="1:1">
      <c r="A129" s="9"/>
    </row>
    <row r="130" spans="1:1">
      <c r="A130" s="9"/>
    </row>
    <row r="131" spans="1:1">
      <c r="A131" s="9"/>
    </row>
    <row r="132" spans="1:1">
      <c r="A132" s="9"/>
    </row>
    <row r="133" spans="1:1">
      <c r="A133" s="9"/>
    </row>
    <row r="134" spans="1:1">
      <c r="A134" s="9"/>
    </row>
    <row r="135" spans="1:1">
      <c r="A135" s="9"/>
    </row>
    <row r="136" spans="1:1">
      <c r="A136" s="9"/>
    </row>
    <row r="137" spans="1:1">
      <c r="A137" s="9"/>
    </row>
    <row r="138" spans="1:1">
      <c r="A138" s="9"/>
    </row>
    <row r="139" spans="1:1">
      <c r="A139" s="9"/>
    </row>
    <row r="140" spans="1:1">
      <c r="A140" s="9"/>
    </row>
    <row r="141" spans="1:1">
      <c r="A141" s="9"/>
    </row>
    <row r="142" spans="1:1">
      <c r="A142" s="9"/>
    </row>
    <row r="143" spans="1:1">
      <c r="A143" s="9"/>
    </row>
    <row r="144" spans="1:1">
      <c r="A144" s="9"/>
    </row>
    <row r="145" spans="1:1">
      <c r="A145" s="9"/>
    </row>
    <row r="146" spans="1:1">
      <c r="A146" s="9"/>
    </row>
    <row r="147" spans="1:1">
      <c r="A147" s="9"/>
    </row>
    <row r="148" spans="1:1">
      <c r="A148" s="9"/>
    </row>
    <row r="149" spans="1:1">
      <c r="A149" s="9"/>
    </row>
    <row r="150" spans="1:1">
      <c r="A150" s="9"/>
    </row>
    <row r="151" spans="1:1">
      <c r="A151" s="9"/>
    </row>
    <row r="152" spans="1:1">
      <c r="A152" s="9"/>
    </row>
    <row r="153" spans="1:1">
      <c r="A153" s="9"/>
    </row>
    <row r="154" spans="1:1">
      <c r="A154" s="9"/>
    </row>
    <row r="155" spans="1:1">
      <c r="A155" s="9"/>
    </row>
    <row r="156" spans="1:1">
      <c r="A156" s="9"/>
    </row>
    <row r="157" spans="1:1">
      <c r="A157" s="9"/>
    </row>
    <row r="158" spans="1:1">
      <c r="A158" s="9"/>
    </row>
    <row r="159" spans="1:1">
      <c r="A159" s="9"/>
    </row>
    <row r="160" spans="1:1">
      <c r="A160" s="9"/>
    </row>
    <row r="161" spans="1:1">
      <c r="A161" s="9"/>
    </row>
    <row r="162" spans="1:1">
      <c r="A162" s="9"/>
    </row>
    <row r="163" spans="1:1">
      <c r="A163" s="9"/>
    </row>
    <row r="164" spans="1:1">
      <c r="A164" s="9"/>
    </row>
    <row r="165" spans="1:1">
      <c r="A165" s="9"/>
    </row>
    <row r="166" spans="1:1">
      <c r="A166" s="9"/>
    </row>
    <row r="167" spans="1:1">
      <c r="A167" s="9"/>
    </row>
    <row r="168" spans="1:1">
      <c r="A168" s="9"/>
    </row>
    <row r="169" spans="1:1">
      <c r="A169" s="9"/>
    </row>
    <row r="170" spans="1:1">
      <c r="A170" s="9"/>
    </row>
    <row r="171" spans="1:1">
      <c r="A171" s="9"/>
    </row>
    <row r="172" spans="1:1">
      <c r="A172" s="9"/>
    </row>
    <row r="173" spans="1:1">
      <c r="A173" s="9"/>
    </row>
    <row r="174" spans="1:1">
      <c r="A174" s="9"/>
    </row>
    <row r="175" spans="1:1">
      <c r="A175" s="9"/>
    </row>
    <row r="176" spans="1:1">
      <c r="A176" s="9"/>
    </row>
    <row r="177" spans="1:1">
      <c r="A177" s="9"/>
    </row>
    <row r="178" spans="1:1">
      <c r="A178" s="9"/>
    </row>
    <row r="179" spans="1:1">
      <c r="A179" s="9"/>
    </row>
    <row r="180" spans="1:1">
      <c r="A180" s="9"/>
    </row>
    <row r="181" spans="1:1">
      <c r="A181" s="9"/>
    </row>
    <row r="182" spans="1:1">
      <c r="A182" s="9"/>
    </row>
    <row r="183" spans="1:1">
      <c r="A183" s="9"/>
    </row>
    <row r="184" spans="1:1">
      <c r="A184" s="9"/>
    </row>
    <row r="185" spans="1:1">
      <c r="A185" s="9"/>
    </row>
  </sheetData>
  <mergeCells count="50">
    <mergeCell ref="G3:G4"/>
    <mergeCell ref="H3:H4"/>
    <mergeCell ref="A2:D2"/>
    <mergeCell ref="D14:D15"/>
    <mergeCell ref="E14:E15"/>
    <mergeCell ref="F3:F4"/>
    <mergeCell ref="E3:E4"/>
    <mergeCell ref="D3:D4"/>
    <mergeCell ref="B3:C4"/>
    <mergeCell ref="N14:N15"/>
    <mergeCell ref="A28:D28"/>
    <mergeCell ref="G14:G15"/>
    <mergeCell ref="F14:F15"/>
    <mergeCell ref="B14:C15"/>
    <mergeCell ref="L14:L15"/>
    <mergeCell ref="M14:M15"/>
    <mergeCell ref="K14:K15"/>
    <mergeCell ref="J14:J15"/>
    <mergeCell ref="B37:E37"/>
    <mergeCell ref="F37:G37"/>
    <mergeCell ref="B34:E34"/>
    <mergeCell ref="B35:E35"/>
    <mergeCell ref="F35:G35"/>
    <mergeCell ref="F34:G34"/>
    <mergeCell ref="L29:L30"/>
    <mergeCell ref="M29:M30"/>
    <mergeCell ref="M3:M4"/>
    <mergeCell ref="L3:L4"/>
    <mergeCell ref="K3:K4"/>
    <mergeCell ref="O3:O4"/>
    <mergeCell ref="B29:C30"/>
    <mergeCell ref="D29:D30"/>
    <mergeCell ref="H29:H30"/>
    <mergeCell ref="B38:H38"/>
    <mergeCell ref="A13:C13"/>
    <mergeCell ref="N3:N4"/>
    <mergeCell ref="N29:N30"/>
    <mergeCell ref="O14:O15"/>
    <mergeCell ref="O29:O30"/>
    <mergeCell ref="B36:E36"/>
    <mergeCell ref="F36:G36"/>
    <mergeCell ref="H14:H15"/>
    <mergeCell ref="I3:I4"/>
    <mergeCell ref="I14:I15"/>
    <mergeCell ref="J3:J4"/>
    <mergeCell ref="I36:K38"/>
    <mergeCell ref="L36:O38"/>
    <mergeCell ref="I35:K35"/>
    <mergeCell ref="L35:O35"/>
    <mergeCell ref="I34:O34"/>
  </mergeCells>
  <phoneticPr fontId="14" type="noConversion"/>
  <pageMargins left="0.25" right="0.25" top="0.75" bottom="0.75" header="0.3" footer="0.3"/>
  <pageSetup scale="73" orientation="landscape" copies="3" r:id="rId1"/>
  <headerFooter>
    <oddHeader xml:space="preserve">&amp;L328 Stoney Hollow Road
Canton, GA 30114-7240
Park Village of Cherokee County
&amp;C&amp;"-,Bold"&amp;12Prepared for The Weinberg Family&amp;"System Font,Regular"&amp;10&amp;K000000
&amp;R&amp;"-,Bold"&amp;12Prepared on: 06/23/2020
</oddHeader>
    <oddFooter>&amp;L&amp;"-,Bold"Mike Stott                   North West Attlanta Properties&amp;C&amp;"-,Bold"                        678.232.0927                          mike.stott@mac.com         &amp;R&amp;"-,Bold"http://northwestatlantaproperties.com/</oddFooter>
  </headerFooter>
  <drawing r:id="rId2"/>
  <extLst>
    <ext xmlns:mx="http://schemas.microsoft.com/office/mac/excel/2008/main" uri="{64002731-A6B0-56B0-2670-7721B7C09600}">
      <mx:PLV Mode="1" OnePage="0" WScale="10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4:H36"/>
  <sheetViews>
    <sheetView workbookViewId="0">
      <selection activeCell="F14" sqref="F14"/>
    </sheetView>
  </sheetViews>
  <sheetFormatPr baseColWidth="10" defaultColWidth="8.83203125" defaultRowHeight="19"/>
  <cols>
    <col min="1" max="1" width="15.33203125" style="4" customWidth="1"/>
    <col min="2" max="2" width="19.33203125" style="6" customWidth="1"/>
    <col min="3" max="4" width="15.83203125" style="4" customWidth="1"/>
    <col min="5" max="7" width="11.5" style="4" customWidth="1"/>
    <col min="8" max="16384" width="8.83203125" style="4"/>
  </cols>
  <sheetData>
    <row r="4" spans="2:8" ht="33.75" customHeight="1"/>
    <row r="5" spans="2:8" ht="30" customHeight="1"/>
    <row r="6" spans="2:8" ht="24">
      <c r="C6" s="3" t="s">
        <v>27</v>
      </c>
      <c r="D6" s="2"/>
      <c r="E6" s="2"/>
      <c r="F6" s="2"/>
      <c r="G6" s="2"/>
      <c r="H6" s="2"/>
    </row>
    <row r="8" spans="2:8">
      <c r="C8" s="4" t="s">
        <v>20</v>
      </c>
      <c r="D8" s="4" t="s">
        <v>21</v>
      </c>
      <c r="E8" s="5"/>
      <c r="F8" s="5"/>
      <c r="G8" s="5"/>
    </row>
    <row r="9" spans="2:8">
      <c r="B9" s="6" t="s">
        <v>22</v>
      </c>
      <c r="C9" s="8">
        <f>CMA!E46</f>
        <v>0</v>
      </c>
      <c r="D9" s="8">
        <f>CMA!H46</f>
        <v>0</v>
      </c>
    </row>
    <row r="10" spans="2:8">
      <c r="C10" s="8"/>
      <c r="D10" s="8"/>
      <c r="E10" s="5"/>
      <c r="F10" s="5"/>
    </row>
    <row r="11" spans="2:8">
      <c r="C11" s="8"/>
      <c r="D11" s="8"/>
    </row>
    <row r="12" spans="2:8">
      <c r="B12" s="6" t="s">
        <v>23</v>
      </c>
      <c r="C12" s="8">
        <f>C9*0.05</f>
        <v>0</v>
      </c>
      <c r="D12" s="8">
        <v>0</v>
      </c>
      <c r="E12" s="5"/>
      <c r="F12" s="5"/>
    </row>
    <row r="13" spans="2:8">
      <c r="B13" s="6" t="s">
        <v>24</v>
      </c>
      <c r="C13" s="8">
        <f>C9*0.06</f>
        <v>0</v>
      </c>
      <c r="D13" s="8">
        <f>D9*0.06</f>
        <v>0</v>
      </c>
    </row>
    <row r="14" spans="2:8">
      <c r="C14" s="8"/>
      <c r="D14" s="8"/>
      <c r="E14" s="5"/>
      <c r="F14" s="5"/>
    </row>
    <row r="15" spans="2:8">
      <c r="B15" s="6" t="s">
        <v>25</v>
      </c>
      <c r="C15" s="7">
        <v>105000</v>
      </c>
      <c r="D15" s="7">
        <v>105000</v>
      </c>
    </row>
    <row r="16" spans="2:8">
      <c r="C16" s="8"/>
      <c r="D16" s="8"/>
      <c r="E16" s="5"/>
      <c r="F16" s="5"/>
    </row>
    <row r="17" spans="2:6">
      <c r="B17" s="178" t="s">
        <v>26</v>
      </c>
      <c r="C17" s="179">
        <f>C9-C12-C13-C15</f>
        <v>-105000</v>
      </c>
      <c r="D17" s="179">
        <f>D9-D13-D15</f>
        <v>-105000</v>
      </c>
    </row>
    <row r="18" spans="2:6">
      <c r="B18" s="178"/>
      <c r="C18" s="179"/>
      <c r="D18" s="179"/>
      <c r="E18" s="5"/>
      <c r="F18" s="5"/>
    </row>
    <row r="19" spans="2:6">
      <c r="C19" s="8"/>
      <c r="D19" s="8"/>
    </row>
    <row r="20" spans="2:6">
      <c r="C20" s="8"/>
      <c r="D20" s="8"/>
    </row>
    <row r="21" spans="2:6">
      <c r="C21" s="8"/>
      <c r="D21" s="8"/>
    </row>
    <row r="22" spans="2:6">
      <c r="C22" s="8"/>
      <c r="D22" s="8"/>
    </row>
    <row r="30" spans="2:6">
      <c r="B30" t="s">
        <v>11</v>
      </c>
    </row>
    <row r="32" spans="2:6">
      <c r="B32" s="1" t="s">
        <v>12</v>
      </c>
      <c r="C32"/>
      <c r="D32"/>
    </row>
    <row r="33" spans="2:4">
      <c r="B33" t="s">
        <v>18</v>
      </c>
      <c r="C33"/>
      <c r="D33"/>
    </row>
    <row r="34" spans="2:4">
      <c r="B34" t="s">
        <v>17</v>
      </c>
      <c r="C34"/>
      <c r="D34"/>
    </row>
    <row r="35" spans="2:4">
      <c r="B35" t="s">
        <v>19</v>
      </c>
      <c r="C35"/>
      <c r="D35"/>
    </row>
    <row r="36" spans="2:4">
      <c r="B36" t="s">
        <v>13</v>
      </c>
      <c r="C36"/>
      <c r="D36"/>
    </row>
  </sheetData>
  <mergeCells count="3">
    <mergeCell ref="B17:B18"/>
    <mergeCell ref="C17:C18"/>
    <mergeCell ref="D17:D18"/>
  </mergeCells>
  <pageMargins left="0.25" right="0.25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CMA</vt:lpstr>
      <vt:lpstr>Net Sheet</vt:lpstr>
    </vt:vector>
  </TitlesOfParts>
  <Company>Toshiba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Mr. Burke</dc:creator>
  <cp:lastModifiedBy>Microsoft Office User</cp:lastModifiedBy>
  <cp:lastPrinted>2020-02-27T14:02:11Z</cp:lastPrinted>
  <dcterms:created xsi:type="dcterms:W3CDTF">2015-02-17T16:00:05Z</dcterms:created>
  <dcterms:modified xsi:type="dcterms:W3CDTF">2020-06-23T12:30:06Z</dcterms:modified>
</cp:coreProperties>
</file>