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autoCompressPictures="0"/>
  <bookViews>
    <workbookView xWindow="240" yWindow="320" windowWidth="24520" windowHeight="15040"/>
  </bookViews>
  <sheets>
    <sheet name="CMA" sheetId="1" r:id="rId1"/>
    <sheet name="Net Shee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1" l="1"/>
  <c r="J17" i="1"/>
  <c r="J18" i="1"/>
  <c r="J19" i="1"/>
  <c r="J20" i="1"/>
  <c r="G17" i="1"/>
  <c r="G18" i="1"/>
  <c r="G19" i="1"/>
  <c r="G20" i="1"/>
  <c r="G11" i="1"/>
  <c r="J11" i="1"/>
  <c r="L12" i="1"/>
  <c r="J9" i="1"/>
  <c r="J10" i="1"/>
  <c r="G9" i="1"/>
  <c r="G10" i="1"/>
  <c r="G8" i="1"/>
  <c r="G12" i="1"/>
  <c r="J8" i="1"/>
  <c r="L21" i="1"/>
  <c r="G21" i="1"/>
  <c r="J12" i="1"/>
  <c r="J21" i="1"/>
  <c r="G29" i="1"/>
  <c r="G28" i="1"/>
  <c r="G27" i="1"/>
  <c r="G30" i="1"/>
  <c r="M29" i="1"/>
  <c r="J29" i="1"/>
  <c r="D9" i="2"/>
  <c r="D13" i="2"/>
  <c r="D17" i="2"/>
  <c r="C9" i="2"/>
  <c r="C13" i="2"/>
  <c r="C12" i="2"/>
  <c r="C17" i="2"/>
</calcChain>
</file>

<file path=xl/sharedStrings.xml><?xml version="1.0" encoding="utf-8"?>
<sst xmlns="http://schemas.openxmlformats.org/spreadsheetml/2006/main" count="84" uniqueCount="57">
  <si>
    <t>Current Active and Pending Listings</t>
  </si>
  <si>
    <t>Property Address</t>
  </si>
  <si>
    <t>Current List Price</t>
  </si>
  <si>
    <t>Pending?</t>
  </si>
  <si>
    <t>House Sq Ft</t>
  </si>
  <si>
    <t>Days on Market</t>
  </si>
  <si>
    <t>Beds</t>
  </si>
  <si>
    <t>Baths</t>
  </si>
  <si>
    <t>Sold Listings</t>
  </si>
  <si>
    <t>Averages</t>
  </si>
  <si>
    <t>Prepared By:</t>
  </si>
  <si>
    <t>Jon Burke</t>
  </si>
  <si>
    <t>JonBurkeHomes@gmail.com</t>
  </si>
  <si>
    <t>Yr Built</t>
  </si>
  <si>
    <t>List Price</t>
  </si>
  <si>
    <t>Real Estate Consultant, Economist</t>
  </si>
  <si>
    <t>Northwest Atlanta Properties</t>
  </si>
  <si>
    <t>770-726-1454</t>
  </si>
  <si>
    <t>Low end</t>
  </si>
  <si>
    <t>High end</t>
  </si>
  <si>
    <t>Sales Price:</t>
  </si>
  <si>
    <t>Closing costs:</t>
  </si>
  <si>
    <t>Commissions:</t>
  </si>
  <si>
    <t>Loan Pay off</t>
  </si>
  <si>
    <t>Cash to Seller at Closing</t>
  </si>
  <si>
    <t>Sellers Net Sheet</t>
  </si>
  <si>
    <t>N</t>
  </si>
  <si>
    <t>$/foot</t>
  </si>
  <si>
    <t xml:space="preserve">Valuation using Average assessed value% Actives </t>
  </si>
  <si>
    <t xml:space="preserve">Valuation using Average assessed value% Sales </t>
  </si>
  <si>
    <t>Valuation using Average price per foot of Sales</t>
  </si>
  <si>
    <t>Average of the 3 methods:</t>
  </si>
  <si>
    <t>Lot Size</t>
  </si>
  <si>
    <t>Recommended List Price Range</t>
  </si>
  <si>
    <t>Sales Price/ TAV  (%)</t>
  </si>
  <si>
    <t>List Price/ TAV (%)</t>
  </si>
  <si>
    <t>Comment</t>
  </si>
  <si>
    <t>Lake Holcomb Ln</t>
  </si>
  <si>
    <t>Tappahannock Trail</t>
  </si>
  <si>
    <t>Warsaw Pointe</t>
  </si>
  <si>
    <t>Holcomb Lake rd</t>
  </si>
  <si>
    <t>Net Sales Price</t>
  </si>
  <si>
    <t>In our current market I'd recommend a list price 95%-105% of this average depending on condition</t>
  </si>
  <si>
    <t>Original List Price</t>
  </si>
  <si>
    <t>Strategic Pricing Analysis for</t>
  </si>
  <si>
    <t xml:space="preserve"> 1555 Lake Holcomb Lane</t>
  </si>
  <si>
    <t xml:space="preserve">Prepared For </t>
  </si>
  <si>
    <t>Mark Mueller</t>
  </si>
  <si>
    <t xml:space="preserve">Mike Stott, Realtor, CRS </t>
  </si>
  <si>
    <t xml:space="preserve"> </t>
  </si>
  <si>
    <t>Jon Burke (RA) BA Economics</t>
  </si>
  <si>
    <t xml:space="preserve">JonBurkeHomes@gmail.com </t>
  </si>
  <si>
    <t xml:space="preserve">Mike.Stott@mac.com  </t>
  </si>
  <si>
    <t>770-845-4149</t>
  </si>
  <si>
    <t>678-232-0927</t>
  </si>
  <si>
    <t>Tax Assessed Value (TAV)</t>
  </si>
  <si>
    <t>Subject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</si>
</sst>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[$$-409]#,##0_);\([$$-409]#,##0\)"/>
    <numFmt numFmtId="172" formatCode="&quot;$&quot;#,##0"/>
    <numFmt numFmtId="173" formatCode="[$$-409]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10"/>
      <name val="Palatino"/>
    </font>
    <font>
      <b/>
      <sz val="14"/>
      <color theme="3" tint="-0.249977111117893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9" fontId="3" fillId="0" borderId="0" xfId="2" applyFont="1"/>
    <xf numFmtId="0" fontId="3" fillId="0" borderId="0" xfId="0" applyFont="1" applyAlignment="1">
      <alignment horizontal="right"/>
    </xf>
    <xf numFmtId="166" fontId="3" fillId="0" borderId="0" xfId="3" applyNumberFormat="1" applyFont="1"/>
    <xf numFmtId="166" fontId="3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Border="1" applyAlignment="1"/>
    <xf numFmtId="167" fontId="11" fillId="0" borderId="0" xfId="1" applyNumberFormat="1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166" fontId="11" fillId="0" borderId="0" xfId="1" applyNumberFormat="1" applyFont="1"/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168" fontId="13" fillId="0" borderId="0" xfId="0" applyNumberFormat="1" applyFont="1" applyFill="1" applyAlignment="1">
      <alignment horizontal="center" wrapText="1"/>
    </xf>
    <xf numFmtId="0" fontId="11" fillId="0" borderId="0" xfId="0" applyFont="1" applyAlignment="1">
      <alignment vertical="center"/>
    </xf>
    <xf numFmtId="166" fontId="11" fillId="0" borderId="0" xfId="0" applyNumberFormat="1" applyFont="1" applyFill="1" applyAlignment="1">
      <alignment horizontal="center"/>
    </xf>
    <xf numFmtId="0" fontId="11" fillId="0" borderId="0" xfId="0" applyFont="1" applyFill="1" applyAlignment="1"/>
    <xf numFmtId="166" fontId="12" fillId="0" borderId="0" xfId="3" applyNumberFormat="1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167" fontId="11" fillId="0" borderId="0" xfId="1" applyNumberFormat="1" applyFont="1" applyBorder="1" applyAlignment="1">
      <alignment horizontal="center"/>
    </xf>
    <xf numFmtId="166" fontId="12" fillId="0" borderId="0" xfId="3" applyNumberFormat="1" applyFont="1" applyBorder="1" applyAlignment="1">
      <alignment vertical="center" wrapText="1"/>
    </xf>
    <xf numFmtId="9" fontId="11" fillId="0" borderId="0" xfId="0" applyNumberFormat="1" applyFont="1" applyBorder="1" applyAlignment="1"/>
    <xf numFmtId="164" fontId="14" fillId="0" borderId="0" xfId="1" applyNumberFormat="1" applyFont="1" applyAlignment="1"/>
    <xf numFmtId="0" fontId="11" fillId="0" borderId="0" xfId="0" applyFont="1" applyAlignment="1">
      <alignment horizontal="left" vertical="center"/>
    </xf>
    <xf numFmtId="166" fontId="11" fillId="0" borderId="0" xfId="1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166" fontId="11" fillId="0" borderId="0" xfId="1" applyNumberFormat="1" applyFont="1" applyFill="1" applyAlignment="1">
      <alignment vertical="center"/>
    </xf>
    <xf numFmtId="169" fontId="11" fillId="0" borderId="0" xfId="0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166" fontId="11" fillId="0" borderId="0" xfId="3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9" fontId="11" fillId="0" borderId="0" xfId="2" applyFont="1" applyAlignment="1">
      <alignment horizontal="center" vertical="center"/>
    </xf>
    <xf numFmtId="169" fontId="11" fillId="0" borderId="0" xfId="0" applyNumberFormat="1" applyFont="1" applyFill="1" applyAlignment="1">
      <alignment horizontal="center" vertical="center"/>
    </xf>
    <xf numFmtId="170" fontId="11" fillId="0" borderId="0" xfId="1" applyNumberFormat="1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167" fontId="11" fillId="0" borderId="1" xfId="1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171" fontId="11" fillId="0" borderId="1" xfId="1" applyNumberFormat="1" applyFont="1" applyBorder="1" applyAlignment="1">
      <alignment vertical="center"/>
    </xf>
    <xf numFmtId="172" fontId="11" fillId="0" borderId="1" xfId="0" applyNumberFormat="1" applyFont="1" applyBorder="1" applyAlignment="1">
      <alignment vertical="center"/>
    </xf>
    <xf numFmtId="169" fontId="11" fillId="0" borderId="1" xfId="1" applyFont="1" applyFill="1" applyBorder="1" applyAlignment="1">
      <alignment vertical="center"/>
    </xf>
    <xf numFmtId="0" fontId="11" fillId="0" borderId="1" xfId="0" applyNumberFormat="1" applyFont="1" applyBorder="1" applyAlignment="1">
      <alignment vertical="center"/>
    </xf>
    <xf numFmtId="16" fontId="11" fillId="0" borderId="1" xfId="0" applyNumberFormat="1" applyFont="1" applyBorder="1" applyAlignment="1">
      <alignment horizontal="right" vertical="center"/>
    </xf>
    <xf numFmtId="173" fontId="11" fillId="0" borderId="1" xfId="1" applyNumberFormat="1" applyFont="1" applyBorder="1" applyAlignment="1">
      <alignment vertical="center"/>
    </xf>
    <xf numFmtId="173" fontId="11" fillId="0" borderId="1" xfId="0" applyNumberFormat="1" applyFont="1" applyBorder="1" applyAlignment="1">
      <alignment vertical="center"/>
    </xf>
    <xf numFmtId="169" fontId="11" fillId="0" borderId="1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9" fontId="11" fillId="0" borderId="0" xfId="1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67" fontId="12" fillId="0" borderId="0" xfId="1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right"/>
    </xf>
    <xf numFmtId="164" fontId="13" fillId="4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 horizontal="center" wrapText="1"/>
    </xf>
    <xf numFmtId="0" fontId="11" fillId="3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164" fontId="13" fillId="2" borderId="0" xfId="0" applyNumberFormat="1" applyFont="1" applyFill="1" applyAlignment="1">
      <alignment horizontal="center" wrapText="1"/>
    </xf>
    <xf numFmtId="164" fontId="13" fillId="3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18" fillId="0" borderId="0" xfId="0" applyFont="1"/>
    <xf numFmtId="0" fontId="13" fillId="0" borderId="0" xfId="0" applyFont="1"/>
    <xf numFmtId="0" fontId="19" fillId="0" borderId="0" xfId="0" applyFont="1"/>
    <xf numFmtId="14" fontId="20" fillId="0" borderId="0" xfId="0" applyNumberFormat="1" applyFont="1"/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5" borderId="0" xfId="0" applyFont="1" applyFill="1" applyAlignment="1">
      <alignment horizontal="center" vertical="center" wrapText="1"/>
    </xf>
    <xf numFmtId="9" fontId="11" fillId="5" borderId="1" xfId="2" applyFont="1" applyFill="1" applyBorder="1" applyAlignment="1">
      <alignment horizontal="center" vertical="center"/>
    </xf>
    <xf numFmtId="9" fontId="11" fillId="5" borderId="0" xfId="0" applyNumberFormat="1" applyFont="1" applyFill="1" applyAlignment="1">
      <alignment horizontal="center" vertical="center"/>
    </xf>
    <xf numFmtId="9" fontId="11" fillId="5" borderId="1" xfId="2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173" fontId="11" fillId="0" borderId="2" xfId="1" applyNumberFormat="1" applyFont="1" applyBorder="1" applyAlignment="1">
      <alignment vertical="center"/>
    </xf>
    <xf numFmtId="173" fontId="11" fillId="0" borderId="2" xfId="0" applyNumberFormat="1" applyFont="1" applyBorder="1" applyAlignment="1">
      <alignment vertical="center"/>
    </xf>
    <xf numFmtId="9" fontId="11" fillId="5" borderId="2" xfId="2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7" fontId="11" fillId="0" borderId="2" xfId="1" applyNumberFormat="1" applyFont="1" applyBorder="1" applyAlignment="1">
      <alignment vertical="center"/>
    </xf>
    <xf numFmtId="169" fontId="11" fillId="0" borderId="2" xfId="1" applyFont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 wrapText="1"/>
    </xf>
    <xf numFmtId="167" fontId="12" fillId="0" borderId="0" xfId="1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167" fontId="12" fillId="0" borderId="3" xfId="1" applyNumberFormat="1" applyFont="1" applyBorder="1" applyAlignment="1">
      <alignment horizontal="center" vertical="center" wrapText="1"/>
    </xf>
    <xf numFmtId="171" fontId="11" fillId="0" borderId="2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9" fontId="11" fillId="0" borderId="2" xfId="2" applyFont="1" applyBorder="1" applyAlignment="1">
      <alignment vertical="center"/>
    </xf>
    <xf numFmtId="167" fontId="11" fillId="0" borderId="2" xfId="1" applyNumberFormat="1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1" fillId="0" borderId="3" xfId="0" applyFont="1" applyBorder="1"/>
    <xf numFmtId="0" fontId="12" fillId="6" borderId="0" xfId="0" applyFont="1" applyFill="1" applyAlignment="1">
      <alignment horizontal="center" vertical="center"/>
    </xf>
    <xf numFmtId="169" fontId="11" fillId="6" borderId="1" xfId="1" applyFont="1" applyFill="1" applyBorder="1" applyAlignment="1">
      <alignment vertical="center"/>
    </xf>
    <xf numFmtId="169" fontId="11" fillId="6" borderId="0" xfId="0" applyNumberFormat="1" applyFont="1" applyFill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169" fontId="11" fillId="6" borderId="2" xfId="1" applyFont="1" applyFill="1" applyBorder="1" applyAlignment="1">
      <alignment vertical="center"/>
    </xf>
  </cellXfs>
  <cellStyles count="8">
    <cellStyle name="Comma" xfId="1" builtinId="3"/>
    <cellStyle name="Currency" xfId="3" builtinId="4"/>
    <cellStyle name="Followed Hyperlink" xfId="5" builtinId="9" hidden="1"/>
    <cellStyle name="Followed Hyperlink" xfId="7" builtinId="9" hidden="1"/>
    <cellStyle name="Hyperlink" xfId="4" builtinId="8" hidden="1"/>
    <cellStyle name="Hyperlink" xfId="6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428626</xdr:colOff>
      <xdr:row>25</xdr:row>
      <xdr:rowOff>140759</xdr:rowOff>
    </xdr:from>
    <xdr:to>
      <xdr:col>16</xdr:col>
      <xdr:colOff>62442</xdr:colOff>
      <xdr:row>30</xdr:row>
      <xdr:rowOff>133350</xdr:rowOff>
    </xdr:to>
    <xdr:sp macro="" textlink="">
      <xdr:nvSpPr>
        <xdr:cNvPr id="10" name="Rounded Rectangle 9"/>
        <xdr:cNvSpPr/>
      </xdr:nvSpPr>
      <xdr:spPr>
        <a:xfrm>
          <a:off x="5981701" y="5265209"/>
          <a:ext cx="3424766" cy="1087966"/>
        </a:xfrm>
        <a:prstGeom prst="roundRect">
          <a:avLst/>
        </a:prstGeom>
        <a:noFill/>
        <a:ln w="1270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463550</xdr:colOff>
      <xdr:row>29</xdr:row>
      <xdr:rowOff>165101</xdr:rowOff>
    </xdr:from>
    <xdr:to>
      <xdr:col>12</xdr:col>
      <xdr:colOff>113393</xdr:colOff>
      <xdr:row>29</xdr:row>
      <xdr:rowOff>167821</xdr:rowOff>
    </xdr:to>
    <xdr:cxnSp macro="">
      <xdr:nvCxnSpPr>
        <xdr:cNvPr id="12" name="Straight Connector 11"/>
        <xdr:cNvCxnSpPr/>
      </xdr:nvCxnSpPr>
      <xdr:spPr>
        <a:xfrm>
          <a:off x="7539264" y="6106887"/>
          <a:ext cx="221343" cy="2720"/>
        </a:xfrm>
        <a:prstGeom prst="line">
          <a:avLst/>
        </a:prstGeom>
        <a:ln w="317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138546</xdr:colOff>
      <xdr:row>0</xdr:row>
      <xdr:rowOff>0</xdr:rowOff>
    </xdr:from>
    <xdr:to>
      <xdr:col>16</xdr:col>
      <xdr:colOff>341573</xdr:colOff>
      <xdr:row>3</xdr:row>
      <xdr:rowOff>42247</xdr:rowOff>
    </xdr:to>
    <xdr:pic>
      <xdr:nvPicPr>
        <xdr:cNvPr id="6" name="Picture 5" descr="NWAP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4728" y="0"/>
          <a:ext cx="1565390" cy="677247"/>
        </a:xfrm>
        <a:prstGeom prst="rect">
          <a:avLst/>
        </a:prstGeom>
      </xdr:spPr>
    </xdr:pic>
    <xdr:clientData/>
  </xdr:twoCellAnchor>
  <xdr:twoCellAnchor editAs="oneCell">
    <xdr:from>
      <xdr:col>10</xdr:col>
      <xdr:colOff>288637</xdr:colOff>
      <xdr:row>0</xdr:row>
      <xdr:rowOff>0</xdr:rowOff>
    </xdr:from>
    <xdr:to>
      <xdr:col>12</xdr:col>
      <xdr:colOff>427181</xdr:colOff>
      <xdr:row>4</xdr:row>
      <xdr:rowOff>0</xdr:rowOff>
    </xdr:to>
    <xdr:pic>
      <xdr:nvPicPr>
        <xdr:cNvPr id="3" name="Picture 2" descr="northwest-atlanta-properties-team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9273" y="0"/>
          <a:ext cx="1212272" cy="8081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47625</xdr:rowOff>
    </xdr:from>
    <xdr:to>
      <xdr:col>4</xdr:col>
      <xdr:colOff>180975</xdr:colOff>
      <xdr:row>4</xdr:row>
      <xdr:rowOff>109898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131"/>
        <a:stretch/>
      </xdr:blipFill>
      <xdr:spPr>
        <a:xfrm>
          <a:off x="1323975" y="47625"/>
          <a:ext cx="3276600" cy="1205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180"/>
  <sheetViews>
    <sheetView tabSelected="1" showWhiteSpace="0" topLeftCell="A4" zoomScale="110" zoomScaleNormal="110" zoomScalePageLayoutView="110" workbookViewId="0">
      <selection activeCell="F4" sqref="F4"/>
    </sheetView>
  </sheetViews>
  <sheetFormatPr baseColWidth="10" defaultColWidth="8.83203125" defaultRowHeight="14" x14ac:dyDescent="0"/>
  <cols>
    <col min="1" max="1" width="2" style="12" bestFit="1" customWidth="1"/>
    <col min="2" max="2" width="5.5" style="9" customWidth="1"/>
    <col min="3" max="3" width="19.6640625" style="9" customWidth="1"/>
    <col min="4" max="6" width="11.5" style="9" customWidth="1"/>
    <col min="7" max="7" width="10.5" style="9" customWidth="1"/>
    <col min="8" max="8" width="9.83203125" style="9" customWidth="1"/>
    <col min="9" max="9" width="7.33203125" style="9" customWidth="1"/>
    <col min="10" max="10" width="7.83203125" style="9" customWidth="1"/>
    <col min="11" max="11" width="6" style="9" customWidth="1"/>
    <col min="12" max="12" width="8" style="14" customWidth="1"/>
    <col min="13" max="14" width="6" style="9" customWidth="1"/>
    <col min="15" max="15" width="5.6640625" style="9" customWidth="1"/>
    <col min="16" max="16" width="6.1640625" style="9" customWidth="1"/>
    <col min="17" max="17" width="6.1640625" style="10" customWidth="1"/>
    <col min="18" max="18" width="2.33203125" style="12" customWidth="1"/>
    <col min="19" max="16384" width="8.83203125" style="9"/>
  </cols>
  <sheetData>
    <row r="1" spans="1:18" ht="18">
      <c r="E1" s="6" t="s">
        <v>44</v>
      </c>
      <c r="F1" s="94" t="s">
        <v>45</v>
      </c>
      <c r="G1" s="94"/>
    </row>
    <row r="2" spans="1:18" ht="18">
      <c r="E2" s="6" t="s">
        <v>46</v>
      </c>
      <c r="F2" s="94" t="s">
        <v>47</v>
      </c>
      <c r="G2" s="93"/>
      <c r="H2" s="95">
        <f ca="1">TODAY()</f>
        <v>42452</v>
      </c>
    </row>
    <row r="5" spans="1:18" ht="16.5" customHeight="1">
      <c r="A5" s="80" t="s">
        <v>0</v>
      </c>
      <c r="B5" s="80"/>
      <c r="C5" s="80"/>
      <c r="D5" s="80"/>
      <c r="E5" s="64"/>
      <c r="F5" s="13"/>
      <c r="G5" s="13"/>
    </row>
    <row r="6" spans="1:18" ht="12.75" customHeight="1">
      <c r="B6" s="112" t="s">
        <v>1</v>
      </c>
      <c r="C6" s="112"/>
      <c r="D6" s="71" t="s">
        <v>55</v>
      </c>
      <c r="E6" s="71" t="s">
        <v>43</v>
      </c>
      <c r="F6" s="71" t="s">
        <v>2</v>
      </c>
      <c r="G6" s="113" t="s">
        <v>35</v>
      </c>
      <c r="H6" s="71" t="s">
        <v>3</v>
      </c>
      <c r="I6" s="114" t="s">
        <v>4</v>
      </c>
      <c r="J6" s="129" t="s">
        <v>27</v>
      </c>
      <c r="K6" s="71" t="s">
        <v>32</v>
      </c>
      <c r="L6" s="71" t="s">
        <v>5</v>
      </c>
      <c r="M6" s="112" t="s">
        <v>6</v>
      </c>
      <c r="N6" s="112" t="s">
        <v>7</v>
      </c>
      <c r="O6" s="71" t="s">
        <v>13</v>
      </c>
      <c r="P6" s="112" t="s">
        <v>36</v>
      </c>
      <c r="Q6" s="112"/>
    </row>
    <row r="7" spans="1:18">
      <c r="B7" s="115"/>
      <c r="C7" s="115"/>
      <c r="D7" s="116"/>
      <c r="E7" s="116"/>
      <c r="F7" s="116"/>
      <c r="G7" s="117"/>
      <c r="H7" s="116"/>
      <c r="I7" s="118"/>
      <c r="J7" s="130"/>
      <c r="K7" s="116"/>
      <c r="L7" s="116"/>
      <c r="M7" s="115"/>
      <c r="N7" s="115"/>
      <c r="O7" s="116"/>
      <c r="P7" s="115"/>
      <c r="Q7" s="115"/>
      <c r="R7" s="15"/>
    </row>
    <row r="8" spans="1:18" s="24" customFormat="1" ht="16.5" customHeight="1">
      <c r="A8" s="49">
        <v>1</v>
      </c>
      <c r="B8" s="102">
        <v>1601</v>
      </c>
      <c r="C8" s="102" t="s">
        <v>38</v>
      </c>
      <c r="D8" s="103">
        <v>310460</v>
      </c>
      <c r="E8" s="104">
        <v>375000</v>
      </c>
      <c r="F8" s="104">
        <v>375000</v>
      </c>
      <c r="G8" s="105">
        <f>F8/D8</f>
        <v>1.2078850737615152</v>
      </c>
      <c r="H8" s="106" t="s">
        <v>26</v>
      </c>
      <c r="I8" s="107">
        <v>3616</v>
      </c>
      <c r="J8" s="131">
        <f>F8/I8</f>
        <v>103.70575221238938</v>
      </c>
      <c r="K8" s="108">
        <v>0.18</v>
      </c>
      <c r="L8" s="106">
        <v>110</v>
      </c>
      <c r="M8" s="109">
        <v>5</v>
      </c>
      <c r="N8" s="110">
        <v>4</v>
      </c>
      <c r="O8" s="111">
        <v>2003</v>
      </c>
      <c r="P8" s="106"/>
      <c r="Q8" s="106"/>
    </row>
    <row r="9" spans="1:18" s="24" customFormat="1" ht="16.5" customHeight="1">
      <c r="A9" s="49">
        <v>2</v>
      </c>
      <c r="B9" s="50">
        <v>1698</v>
      </c>
      <c r="C9" s="50" t="s">
        <v>38</v>
      </c>
      <c r="D9" s="60">
        <v>289770</v>
      </c>
      <c r="E9" s="61">
        <v>359900</v>
      </c>
      <c r="F9" s="61">
        <v>359900</v>
      </c>
      <c r="G9" s="99">
        <f t="shared" ref="G9:G10" si="0">F9/D9</f>
        <v>1.2420195327328571</v>
      </c>
      <c r="H9" s="52" t="s">
        <v>26</v>
      </c>
      <c r="I9" s="51">
        <v>3620</v>
      </c>
      <c r="J9" s="127">
        <f t="shared" ref="J9:J10" si="1">F9/I9</f>
        <v>99.41988950276243</v>
      </c>
      <c r="K9" s="62">
        <v>0.18</v>
      </c>
      <c r="L9" s="52">
        <v>20</v>
      </c>
      <c r="M9" s="53">
        <v>4</v>
      </c>
      <c r="N9" s="54">
        <v>3</v>
      </c>
      <c r="O9" s="58">
        <v>2001</v>
      </c>
      <c r="P9" s="52"/>
      <c r="Q9" s="52"/>
    </row>
    <row r="10" spans="1:18" s="24" customFormat="1" ht="16.5" customHeight="1">
      <c r="A10" s="49">
        <v>3</v>
      </c>
      <c r="B10" s="50">
        <v>1621</v>
      </c>
      <c r="C10" s="50" t="s">
        <v>39</v>
      </c>
      <c r="D10" s="60">
        <v>240100</v>
      </c>
      <c r="E10" s="61">
        <v>340000</v>
      </c>
      <c r="F10" s="61">
        <v>340000</v>
      </c>
      <c r="G10" s="99">
        <f t="shared" si="0"/>
        <v>1.4160766347355269</v>
      </c>
      <c r="H10" s="52" t="s">
        <v>26</v>
      </c>
      <c r="I10" s="51">
        <v>2359</v>
      </c>
      <c r="J10" s="127">
        <f t="shared" si="1"/>
        <v>144.12886816447647</v>
      </c>
      <c r="K10" s="62">
        <v>0.12</v>
      </c>
      <c r="L10" s="52">
        <v>8</v>
      </c>
      <c r="M10" s="53">
        <v>4</v>
      </c>
      <c r="N10" s="54">
        <v>2.5</v>
      </c>
      <c r="O10" s="58">
        <v>2000</v>
      </c>
      <c r="P10" s="52"/>
      <c r="Q10" s="52"/>
    </row>
    <row r="11" spans="1:18" s="24" customFormat="1" ht="16.5" customHeight="1">
      <c r="A11" s="49">
        <v>4</v>
      </c>
      <c r="B11" s="50">
        <v>1597</v>
      </c>
      <c r="C11" s="50" t="s">
        <v>38</v>
      </c>
      <c r="D11" s="60">
        <v>323210</v>
      </c>
      <c r="E11" s="61">
        <v>339000</v>
      </c>
      <c r="F11" s="61">
        <v>339000</v>
      </c>
      <c r="G11" s="99">
        <f t="shared" ref="G11" si="2">F11/D11</f>
        <v>1.0488536864577209</v>
      </c>
      <c r="H11" s="52" t="s">
        <v>26</v>
      </c>
      <c r="I11" s="51">
        <v>3129</v>
      </c>
      <c r="J11" s="127">
        <f t="shared" ref="J11" si="3">F11/I11</f>
        <v>108.34132310642377</v>
      </c>
      <c r="K11" s="62">
        <v>0.17</v>
      </c>
      <c r="L11" s="52">
        <v>100</v>
      </c>
      <c r="M11" s="53">
        <v>3</v>
      </c>
      <c r="N11" s="54">
        <v>2.2000000000000002</v>
      </c>
      <c r="O11" s="58">
        <v>2003</v>
      </c>
      <c r="P11" s="52"/>
      <c r="Q11" s="52"/>
    </row>
    <row r="12" spans="1:18" s="24" customFormat="1" ht="16.5" customHeight="1">
      <c r="A12" s="37"/>
      <c r="D12" s="38"/>
      <c r="E12" s="38"/>
      <c r="F12" s="39" t="s">
        <v>9</v>
      </c>
      <c r="G12" s="100">
        <f>AVERAGE(G8:G11)</f>
        <v>1.228708731921905</v>
      </c>
      <c r="H12" s="40"/>
      <c r="I12" s="29"/>
      <c r="J12" s="128">
        <f>AVERAGE(J8:J11)</f>
        <v>113.898958246513</v>
      </c>
      <c r="K12" s="41"/>
      <c r="L12" s="42">
        <f>AVERAGE(L8:L11)</f>
        <v>59.5</v>
      </c>
      <c r="M12" s="43"/>
      <c r="N12" s="29"/>
      <c r="Q12" s="29"/>
      <c r="R12" s="37"/>
    </row>
    <row r="13" spans="1:18" ht="16.5" customHeight="1">
      <c r="B13" s="16"/>
      <c r="C13" s="16"/>
      <c r="D13" s="17"/>
      <c r="E13" s="17"/>
      <c r="F13" s="17"/>
      <c r="G13" s="10"/>
      <c r="H13" s="17"/>
      <c r="I13" s="11"/>
      <c r="J13" s="18"/>
      <c r="K13" s="18"/>
      <c r="M13" s="10"/>
      <c r="N13" s="10"/>
      <c r="Q13" s="19"/>
    </row>
    <row r="14" spans="1:18" ht="16.5" customHeight="1">
      <c r="A14" s="80" t="s">
        <v>8</v>
      </c>
      <c r="B14" s="80"/>
      <c r="C14" s="80"/>
      <c r="D14" s="63"/>
      <c r="E14" s="63"/>
      <c r="G14" s="10"/>
      <c r="M14" s="10"/>
      <c r="N14" s="10"/>
    </row>
    <row r="15" spans="1:18" ht="12.75" customHeight="1">
      <c r="B15" s="77" t="s">
        <v>1</v>
      </c>
      <c r="C15" s="77"/>
      <c r="D15" s="70" t="s">
        <v>55</v>
      </c>
      <c r="E15" s="70" t="s">
        <v>43</v>
      </c>
      <c r="F15" s="70" t="s">
        <v>14</v>
      </c>
      <c r="G15" s="98" t="s">
        <v>34</v>
      </c>
      <c r="H15" s="70" t="s">
        <v>41</v>
      </c>
      <c r="I15" s="78" t="s">
        <v>4</v>
      </c>
      <c r="J15" s="126" t="s">
        <v>27</v>
      </c>
      <c r="K15" s="70" t="s">
        <v>32</v>
      </c>
      <c r="L15" s="70" t="s">
        <v>5</v>
      </c>
      <c r="M15" s="77" t="s">
        <v>6</v>
      </c>
      <c r="N15" s="77" t="s">
        <v>7</v>
      </c>
      <c r="O15" s="70" t="s">
        <v>13</v>
      </c>
      <c r="P15" s="70" t="s">
        <v>36</v>
      </c>
      <c r="Q15" s="70"/>
    </row>
    <row r="16" spans="1:18">
      <c r="B16" s="77"/>
      <c r="C16" s="77"/>
      <c r="D16" s="70"/>
      <c r="E16" s="70"/>
      <c r="F16" s="70"/>
      <c r="G16" s="98"/>
      <c r="H16" s="70"/>
      <c r="I16" s="78"/>
      <c r="J16" s="126"/>
      <c r="K16" s="71"/>
      <c r="L16" s="70"/>
      <c r="M16" s="77"/>
      <c r="N16" s="77"/>
      <c r="O16" s="70"/>
      <c r="P16" s="81"/>
      <c r="Q16" s="81"/>
    </row>
    <row r="17" spans="1:18" s="24" customFormat="1" ht="16.5" customHeight="1">
      <c r="A17" s="49">
        <v>1</v>
      </c>
      <c r="B17" s="50">
        <v>1656</v>
      </c>
      <c r="C17" s="50" t="s">
        <v>38</v>
      </c>
      <c r="D17" s="55">
        <v>342300</v>
      </c>
      <c r="E17" s="61">
        <v>399000</v>
      </c>
      <c r="F17" s="55">
        <v>399900</v>
      </c>
      <c r="G17" s="101">
        <f t="shared" ref="G17:G20" si="4">H17/D17</f>
        <v>1.1320479111890154</v>
      </c>
      <c r="H17" s="56">
        <v>387500</v>
      </c>
      <c r="I17" s="51">
        <v>3988</v>
      </c>
      <c r="J17" s="127">
        <f t="shared" ref="J17:J20" si="5">H17/I17</f>
        <v>97.166499498495483</v>
      </c>
      <c r="K17" s="57">
        <v>0.46</v>
      </c>
      <c r="L17" s="54">
        <v>37</v>
      </c>
      <c r="M17" s="54">
        <v>4</v>
      </c>
      <c r="N17" s="54">
        <v>3.5</v>
      </c>
      <c r="O17" s="58">
        <v>2003</v>
      </c>
      <c r="P17" s="59"/>
      <c r="Q17" s="59"/>
      <c r="R17" s="37"/>
    </row>
    <row r="18" spans="1:18" s="24" customFormat="1" ht="16.5" customHeight="1">
      <c r="A18" s="49">
        <v>2</v>
      </c>
      <c r="B18" s="50">
        <v>1731</v>
      </c>
      <c r="C18" s="50" t="s">
        <v>40</v>
      </c>
      <c r="D18" s="55">
        <v>253910</v>
      </c>
      <c r="E18" s="61">
        <v>359900</v>
      </c>
      <c r="F18" s="55">
        <v>359500</v>
      </c>
      <c r="G18" s="101">
        <f t="shared" si="4"/>
        <v>1.3981331968020165</v>
      </c>
      <c r="H18" s="56">
        <v>355000</v>
      </c>
      <c r="I18" s="51">
        <v>2880</v>
      </c>
      <c r="J18" s="127">
        <f t="shared" si="5"/>
        <v>123.26388888888889</v>
      </c>
      <c r="K18" s="57">
        <v>0.3</v>
      </c>
      <c r="L18" s="54">
        <v>64</v>
      </c>
      <c r="M18" s="54">
        <v>4</v>
      </c>
      <c r="N18" s="54">
        <v>3.5</v>
      </c>
      <c r="O18" s="58">
        <v>2003</v>
      </c>
      <c r="P18" s="59"/>
      <c r="Q18" s="59"/>
      <c r="R18" s="37"/>
    </row>
    <row r="19" spans="1:18" s="24" customFormat="1" ht="16.5" customHeight="1">
      <c r="A19" s="49">
        <v>3</v>
      </c>
      <c r="B19" s="50">
        <v>1695</v>
      </c>
      <c r="C19" s="50" t="s">
        <v>40</v>
      </c>
      <c r="D19" s="55">
        <v>267080</v>
      </c>
      <c r="E19" s="61">
        <v>340000</v>
      </c>
      <c r="F19" s="55">
        <v>359900</v>
      </c>
      <c r="G19" s="101">
        <f t="shared" si="4"/>
        <v>1.3104687734012281</v>
      </c>
      <c r="H19" s="56">
        <v>350000</v>
      </c>
      <c r="I19" s="51">
        <v>3150</v>
      </c>
      <c r="J19" s="127">
        <f t="shared" si="5"/>
        <v>111.11111111111111</v>
      </c>
      <c r="K19" s="57">
        <v>0.28000000000000003</v>
      </c>
      <c r="L19" s="54">
        <v>25</v>
      </c>
      <c r="M19" s="54">
        <v>4</v>
      </c>
      <c r="N19" s="54">
        <v>3.5</v>
      </c>
      <c r="O19" s="58">
        <v>2003</v>
      </c>
      <c r="P19" s="59"/>
      <c r="Q19" s="59"/>
      <c r="R19" s="37"/>
    </row>
    <row r="20" spans="1:18" s="24" customFormat="1" ht="16.5" customHeight="1">
      <c r="A20" s="49">
        <v>4</v>
      </c>
      <c r="B20" s="50">
        <v>1687</v>
      </c>
      <c r="C20" s="50" t="s">
        <v>40</v>
      </c>
      <c r="D20" s="55">
        <v>255130</v>
      </c>
      <c r="E20" s="61">
        <v>339000</v>
      </c>
      <c r="F20" s="55">
        <v>349900</v>
      </c>
      <c r="G20" s="101">
        <f t="shared" si="4"/>
        <v>1.3714576882373692</v>
      </c>
      <c r="H20" s="56">
        <v>349900</v>
      </c>
      <c r="I20" s="51">
        <v>2950</v>
      </c>
      <c r="J20" s="127">
        <f t="shared" si="5"/>
        <v>118.61016949152543</v>
      </c>
      <c r="K20" s="57">
        <v>0.28000000000000003</v>
      </c>
      <c r="L20" s="54">
        <v>3</v>
      </c>
      <c r="M20" s="54">
        <v>4</v>
      </c>
      <c r="N20" s="54">
        <v>2.5</v>
      </c>
      <c r="O20" s="58">
        <v>2003</v>
      </c>
      <c r="P20" s="59"/>
      <c r="Q20" s="59"/>
      <c r="R20" s="37"/>
    </row>
    <row r="21" spans="1:18" s="24" customFormat="1" ht="16.5" customHeight="1">
      <c r="A21" s="37"/>
      <c r="D21" s="44"/>
      <c r="E21" s="44"/>
      <c r="F21" s="39" t="s">
        <v>9</v>
      </c>
      <c r="G21" s="100">
        <f>AVERAGE(G17:G20)</f>
        <v>1.3030268924074073</v>
      </c>
      <c r="H21" s="45"/>
      <c r="I21" s="46"/>
      <c r="J21" s="128">
        <f>AVERAGE(J17:J20)</f>
        <v>112.53791724750522</v>
      </c>
      <c r="K21" s="47"/>
      <c r="L21" s="48">
        <f>AVERAGE(L17:L20)</f>
        <v>32.25</v>
      </c>
      <c r="M21" s="43"/>
      <c r="N21" s="29"/>
      <c r="Q21" s="29"/>
      <c r="R21" s="37"/>
    </row>
    <row r="22" spans="1:18" ht="16.5" customHeight="1">
      <c r="A22" s="80" t="s">
        <v>49</v>
      </c>
      <c r="B22" s="80"/>
      <c r="C22" s="80"/>
      <c r="D22" s="80"/>
      <c r="E22" s="64"/>
    </row>
    <row r="23" spans="1:18" ht="12.75" customHeight="1">
      <c r="B23" s="71" t="s">
        <v>56</v>
      </c>
      <c r="C23" s="71"/>
      <c r="D23" s="71" t="s">
        <v>55</v>
      </c>
      <c r="E23" s="66"/>
      <c r="F23" s="66"/>
      <c r="G23" s="66"/>
      <c r="H23" s="66"/>
      <c r="I23" s="114" t="s">
        <v>4</v>
      </c>
      <c r="J23" s="30"/>
      <c r="K23" s="71" t="s">
        <v>32</v>
      </c>
      <c r="L23" s="66"/>
      <c r="M23" s="71" t="s">
        <v>6</v>
      </c>
      <c r="N23" s="71" t="s">
        <v>7</v>
      </c>
      <c r="O23" s="71" t="s">
        <v>13</v>
      </c>
      <c r="P23" s="112" t="s">
        <v>36</v>
      </c>
      <c r="Q23" s="112"/>
    </row>
    <row r="24" spans="1:18">
      <c r="B24" s="116"/>
      <c r="C24" s="116"/>
      <c r="D24" s="116"/>
      <c r="E24" s="124"/>
      <c r="F24" s="124"/>
      <c r="G24" s="124"/>
      <c r="H24" s="124"/>
      <c r="I24" s="118"/>
      <c r="J24" s="125"/>
      <c r="K24" s="116"/>
      <c r="L24" s="124"/>
      <c r="M24" s="116"/>
      <c r="N24" s="116"/>
      <c r="O24" s="116"/>
      <c r="P24" s="115"/>
      <c r="Q24" s="115"/>
    </row>
    <row r="25" spans="1:18" s="24" customFormat="1" ht="16.5" customHeight="1">
      <c r="A25" s="49"/>
      <c r="B25" s="102">
        <v>1555</v>
      </c>
      <c r="C25" s="102" t="s">
        <v>37</v>
      </c>
      <c r="D25" s="119">
        <v>336740</v>
      </c>
      <c r="E25" s="119"/>
      <c r="F25" s="120"/>
      <c r="G25" s="121"/>
      <c r="H25" s="106"/>
      <c r="I25" s="122">
        <v>2773</v>
      </c>
      <c r="J25" s="106"/>
      <c r="K25" s="106">
        <v>0.15</v>
      </c>
      <c r="L25" s="122"/>
      <c r="M25" s="109">
        <v>4</v>
      </c>
      <c r="N25" s="110">
        <v>3</v>
      </c>
      <c r="O25" s="110">
        <v>2006</v>
      </c>
      <c r="P25" s="123"/>
      <c r="Q25" s="123"/>
      <c r="R25" s="15"/>
    </row>
    <row r="26" spans="1:18" ht="15.75" customHeight="1">
      <c r="L26" s="9"/>
      <c r="Q26" s="20"/>
    </row>
    <row r="27" spans="1:18" ht="16.5" customHeight="1">
      <c r="A27" s="9"/>
      <c r="B27" s="86" t="s">
        <v>28</v>
      </c>
      <c r="C27" s="86"/>
      <c r="D27" s="86"/>
      <c r="E27" s="86"/>
      <c r="F27" s="86"/>
      <c r="G27" s="89">
        <f>G12*D25</f>
        <v>413755.37838738231</v>
      </c>
      <c r="H27" s="89"/>
      <c r="J27" s="76" t="s">
        <v>33</v>
      </c>
      <c r="K27" s="76"/>
      <c r="L27" s="76"/>
      <c r="M27" s="76"/>
      <c r="N27" s="76"/>
      <c r="O27" s="76"/>
      <c r="P27" s="76"/>
    </row>
    <row r="28" spans="1:18" ht="16.5" customHeight="1">
      <c r="A28" s="9"/>
      <c r="B28" s="87" t="s">
        <v>29</v>
      </c>
      <c r="C28" s="87"/>
      <c r="D28" s="87"/>
      <c r="E28" s="87"/>
      <c r="F28" s="87"/>
      <c r="G28" s="88">
        <f>D25*G21</f>
        <v>438781.27574927034</v>
      </c>
      <c r="H28" s="88"/>
      <c r="J28" s="74">
        <v>0.95</v>
      </c>
      <c r="K28" s="74"/>
      <c r="L28" s="74"/>
      <c r="M28" s="75">
        <v>1.05</v>
      </c>
      <c r="N28" s="75"/>
      <c r="O28" s="75"/>
      <c r="P28" s="75"/>
    </row>
    <row r="29" spans="1:18" ht="16.5" customHeight="1">
      <c r="A29" s="9"/>
      <c r="B29" s="82" t="s">
        <v>30</v>
      </c>
      <c r="C29" s="82"/>
      <c r="D29" s="82"/>
      <c r="E29" s="82"/>
      <c r="F29" s="82"/>
      <c r="G29" s="83">
        <f>I25*J21</f>
        <v>312067.64452733198</v>
      </c>
      <c r="H29" s="83"/>
      <c r="J29" s="72">
        <f>G30*J28</f>
        <v>368791.36124359508</v>
      </c>
      <c r="K29" s="72"/>
      <c r="L29" s="72"/>
      <c r="M29" s="73">
        <f>M28*G30</f>
        <v>407611.50453239464</v>
      </c>
      <c r="N29" s="73"/>
      <c r="O29" s="73"/>
      <c r="P29" s="73"/>
    </row>
    <row r="30" spans="1:18" ht="21" customHeight="1">
      <c r="A30" s="9"/>
      <c r="B30" s="84" t="s">
        <v>31</v>
      </c>
      <c r="C30" s="84"/>
      <c r="D30" s="84"/>
      <c r="E30" s="84"/>
      <c r="F30" s="84"/>
      <c r="G30" s="85">
        <f>AVERAGE(G27:H29)</f>
        <v>388201.43288799486</v>
      </c>
      <c r="H30" s="85"/>
      <c r="J30" s="72"/>
      <c r="K30" s="72"/>
      <c r="L30" s="72"/>
      <c r="M30" s="73"/>
      <c r="N30" s="73"/>
      <c r="O30" s="73"/>
      <c r="P30" s="73"/>
    </row>
    <row r="31" spans="1:18" ht="18.75" customHeight="1">
      <c r="A31" s="9"/>
      <c r="B31" s="79" t="s">
        <v>42</v>
      </c>
      <c r="C31" s="79"/>
      <c r="D31" s="79"/>
      <c r="E31" s="79"/>
      <c r="F31" s="79"/>
      <c r="G31" s="79"/>
      <c r="H31" s="79"/>
      <c r="I31" s="79"/>
      <c r="J31" s="72"/>
      <c r="K31" s="72"/>
      <c r="L31" s="72"/>
      <c r="M31" s="73"/>
      <c r="N31" s="73"/>
      <c r="O31" s="73"/>
      <c r="P31" s="73"/>
    </row>
    <row r="32" spans="1:18" ht="18.75" customHeight="1">
      <c r="A32" s="9"/>
      <c r="B32" s="69"/>
      <c r="C32" s="69"/>
      <c r="D32" s="69"/>
      <c r="E32" s="69"/>
      <c r="F32" s="69"/>
      <c r="G32" s="69"/>
      <c r="H32" s="69"/>
      <c r="I32" s="69"/>
      <c r="J32" s="67"/>
      <c r="K32" s="67"/>
      <c r="L32" s="67"/>
      <c r="M32" s="68"/>
      <c r="N32" s="68"/>
      <c r="O32" s="68"/>
      <c r="P32" s="68"/>
    </row>
    <row r="33" spans="1:18" ht="18.75" customHeight="1">
      <c r="B33" s="28" t="s">
        <v>50</v>
      </c>
      <c r="C33" s="65"/>
      <c r="D33" s="39" t="s">
        <v>51</v>
      </c>
      <c r="E33" s="65"/>
      <c r="F33" s="39" t="s">
        <v>53</v>
      </c>
      <c r="G33" s="69"/>
      <c r="H33" s="69"/>
      <c r="I33" s="69"/>
      <c r="O33" s="68"/>
      <c r="P33" s="68"/>
    </row>
    <row r="34" spans="1:18" ht="13.5" customHeight="1">
      <c r="B34" s="28" t="s">
        <v>48</v>
      </c>
      <c r="C34" s="28"/>
      <c r="D34" s="96" t="s">
        <v>52</v>
      </c>
      <c r="E34" s="28"/>
      <c r="F34" s="97" t="s">
        <v>54</v>
      </c>
      <c r="G34" s="23"/>
      <c r="H34" s="23"/>
    </row>
    <row r="35" spans="1:18" ht="13.5" customHeight="1">
      <c r="A35" s="9"/>
      <c r="B35" s="92"/>
      <c r="C35"/>
      <c r="D35"/>
      <c r="E35"/>
      <c r="F35" s="22"/>
      <c r="G35" s="23"/>
      <c r="H35" s="23"/>
    </row>
    <row r="36" spans="1:18" ht="13.5" customHeight="1">
      <c r="A36"/>
      <c r="B36"/>
      <c r="C36"/>
      <c r="D36"/>
      <c r="E36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8" ht="13.5" customHeight="1">
      <c r="A37"/>
      <c r="B37"/>
      <c r="C37"/>
      <c r="D37"/>
      <c r="E37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8" ht="13.5" customHeight="1">
      <c r="A38" s="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8" ht="13.5" customHeight="1">
      <c r="A39" s="9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8" ht="13.5" customHeight="1">
      <c r="A40" s="9"/>
      <c r="C40" s="30"/>
      <c r="D40" s="30"/>
      <c r="E40" s="30"/>
      <c r="F40" s="35"/>
      <c r="G40" s="35"/>
      <c r="H40" s="32"/>
      <c r="I40" s="35"/>
      <c r="J40" s="35"/>
      <c r="K40" s="30"/>
      <c r="L40" s="33"/>
      <c r="M40" s="30"/>
      <c r="N40" s="30"/>
      <c r="O40" s="30"/>
    </row>
    <row r="41" spans="1:18" ht="13.5" customHeight="1">
      <c r="A41" s="9"/>
      <c r="F41" s="36"/>
      <c r="G41" s="36"/>
      <c r="H41" s="10"/>
      <c r="I41" s="36"/>
      <c r="J41" s="36"/>
    </row>
    <row r="42" spans="1:18" ht="13.5" customHeight="1">
      <c r="D42" s="21"/>
      <c r="E42" s="21"/>
      <c r="G42" s="25"/>
      <c r="R42" s="9"/>
    </row>
    <row r="43" spans="1:18" ht="13.5" customHeight="1">
      <c r="D43" s="26"/>
      <c r="E43" s="26"/>
      <c r="G43" s="25"/>
    </row>
    <row r="44" spans="1:18" ht="13.5" customHeight="1">
      <c r="G44" s="27"/>
    </row>
    <row r="45" spans="1:18" ht="13.5" customHeight="1"/>
    <row r="46" spans="1:18" ht="13.5" customHeight="1"/>
    <row r="47" spans="1:18" ht="13.5" customHeight="1"/>
    <row r="48" spans="1:18" ht="13.5" customHeight="1"/>
    <row r="61" spans="1:2">
      <c r="B61" s="28"/>
    </row>
    <row r="62" spans="1:2">
      <c r="A62" s="9"/>
    </row>
    <row r="63" spans="1:2">
      <c r="A63" s="9"/>
    </row>
    <row r="64" spans="1:2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  <row r="86" spans="1:1">
      <c r="A86" s="9"/>
    </row>
    <row r="87" spans="1:1">
      <c r="A87" s="9"/>
    </row>
    <row r="88" spans="1:1">
      <c r="A88" s="9"/>
    </row>
    <row r="89" spans="1:1">
      <c r="A89" s="9"/>
    </row>
    <row r="90" spans="1:1">
      <c r="A90" s="9"/>
    </row>
    <row r="91" spans="1:1">
      <c r="A91" s="9"/>
    </row>
    <row r="92" spans="1:1">
      <c r="A92" s="9"/>
    </row>
    <row r="93" spans="1:1">
      <c r="A93" s="9"/>
    </row>
    <row r="94" spans="1:1">
      <c r="A94" s="9"/>
    </row>
    <row r="95" spans="1:1">
      <c r="A95" s="9"/>
    </row>
    <row r="96" spans="1:1">
      <c r="A96" s="9"/>
    </row>
    <row r="97" spans="1:1">
      <c r="A97" s="9"/>
    </row>
    <row r="98" spans="1:1">
      <c r="A98" s="9"/>
    </row>
    <row r="99" spans="1:1">
      <c r="A99" s="9"/>
    </row>
    <row r="100" spans="1:1">
      <c r="A100" s="9"/>
    </row>
    <row r="101" spans="1:1">
      <c r="A101" s="9"/>
    </row>
    <row r="102" spans="1:1">
      <c r="A102" s="9"/>
    </row>
    <row r="103" spans="1:1">
      <c r="A103" s="9"/>
    </row>
    <row r="104" spans="1:1">
      <c r="A104" s="9"/>
    </row>
    <row r="105" spans="1:1">
      <c r="A105" s="9"/>
    </row>
    <row r="106" spans="1:1">
      <c r="A106" s="9"/>
    </row>
    <row r="107" spans="1:1">
      <c r="A107" s="9"/>
    </row>
    <row r="108" spans="1:1">
      <c r="A108" s="9"/>
    </row>
    <row r="109" spans="1:1">
      <c r="A109" s="9"/>
    </row>
    <row r="110" spans="1:1">
      <c r="A110" s="9"/>
    </row>
    <row r="111" spans="1:1">
      <c r="A111" s="9"/>
    </row>
    <row r="112" spans="1:1">
      <c r="A112" s="9"/>
    </row>
    <row r="113" spans="1:1">
      <c r="A113" s="9"/>
    </row>
    <row r="114" spans="1:1">
      <c r="A114" s="9"/>
    </row>
    <row r="115" spans="1:1">
      <c r="A115" s="9"/>
    </row>
    <row r="116" spans="1:1">
      <c r="A116" s="9"/>
    </row>
    <row r="117" spans="1:1">
      <c r="A117" s="9"/>
    </row>
    <row r="118" spans="1:1">
      <c r="A118" s="9"/>
    </row>
    <row r="119" spans="1:1">
      <c r="A119" s="9"/>
    </row>
    <row r="120" spans="1:1">
      <c r="A120" s="9"/>
    </row>
    <row r="121" spans="1:1">
      <c r="A121" s="9"/>
    </row>
    <row r="122" spans="1:1">
      <c r="A122" s="9"/>
    </row>
    <row r="123" spans="1:1">
      <c r="A123" s="9"/>
    </row>
    <row r="124" spans="1:1">
      <c r="A124" s="9"/>
    </row>
    <row r="125" spans="1:1">
      <c r="A125" s="9"/>
    </row>
    <row r="126" spans="1:1">
      <c r="A126" s="9"/>
    </row>
    <row r="127" spans="1:1">
      <c r="A127" s="9"/>
    </row>
    <row r="128" spans="1:1">
      <c r="A128" s="9"/>
    </row>
    <row r="129" spans="1:1">
      <c r="A129" s="9"/>
    </row>
    <row r="130" spans="1:1">
      <c r="A130" s="9"/>
    </row>
    <row r="131" spans="1:1">
      <c r="A131" s="9"/>
    </row>
    <row r="132" spans="1:1">
      <c r="A132" s="9"/>
    </row>
    <row r="133" spans="1:1">
      <c r="A133" s="9"/>
    </row>
    <row r="134" spans="1:1">
      <c r="A134" s="9"/>
    </row>
    <row r="135" spans="1:1">
      <c r="A135" s="9"/>
    </row>
    <row r="136" spans="1:1">
      <c r="A136" s="9"/>
    </row>
    <row r="137" spans="1:1">
      <c r="A137" s="9"/>
    </row>
    <row r="138" spans="1:1">
      <c r="A138" s="9"/>
    </row>
    <row r="139" spans="1:1">
      <c r="A139" s="9"/>
    </row>
    <row r="140" spans="1:1">
      <c r="A140" s="9"/>
    </row>
    <row r="141" spans="1:1">
      <c r="A141" s="9"/>
    </row>
    <row r="142" spans="1:1">
      <c r="A142" s="9"/>
    </row>
    <row r="143" spans="1:1">
      <c r="A143" s="9"/>
    </row>
    <row r="144" spans="1:1">
      <c r="A144" s="9"/>
    </row>
    <row r="145" spans="1:1">
      <c r="A145" s="9"/>
    </row>
    <row r="146" spans="1:1">
      <c r="A146" s="9"/>
    </row>
    <row r="147" spans="1:1">
      <c r="A147" s="9"/>
    </row>
    <row r="148" spans="1:1">
      <c r="A148" s="9"/>
    </row>
    <row r="149" spans="1:1">
      <c r="A149" s="9"/>
    </row>
    <row r="150" spans="1:1">
      <c r="A150" s="9"/>
    </row>
    <row r="151" spans="1:1">
      <c r="A151" s="9"/>
    </row>
    <row r="152" spans="1:1">
      <c r="A152" s="9"/>
    </row>
    <row r="153" spans="1:1">
      <c r="A153" s="9"/>
    </row>
    <row r="154" spans="1:1">
      <c r="A154" s="9"/>
    </row>
    <row r="155" spans="1:1">
      <c r="A155" s="9"/>
    </row>
    <row r="156" spans="1:1">
      <c r="A156" s="9"/>
    </row>
    <row r="157" spans="1:1">
      <c r="A157" s="9"/>
    </row>
    <row r="158" spans="1:1">
      <c r="A158" s="9"/>
    </row>
    <row r="159" spans="1:1">
      <c r="A159" s="9"/>
    </row>
    <row r="160" spans="1:1">
      <c r="A160" s="9"/>
    </row>
    <row r="161" spans="1:1">
      <c r="A161" s="9"/>
    </row>
    <row r="162" spans="1:1">
      <c r="A162" s="9"/>
    </row>
    <row r="163" spans="1:1">
      <c r="A163" s="9"/>
    </row>
    <row r="164" spans="1:1">
      <c r="A164" s="9"/>
    </row>
    <row r="165" spans="1:1">
      <c r="A165" s="9"/>
    </row>
    <row r="166" spans="1:1">
      <c r="A166" s="9"/>
    </row>
    <row r="167" spans="1:1">
      <c r="A167" s="9"/>
    </row>
    <row r="168" spans="1:1">
      <c r="A168" s="9"/>
    </row>
    <row r="169" spans="1:1">
      <c r="A169" s="9"/>
    </row>
    <row r="170" spans="1:1">
      <c r="A170" s="9"/>
    </row>
    <row r="171" spans="1:1">
      <c r="A171" s="9"/>
    </row>
    <row r="172" spans="1:1">
      <c r="A172" s="9"/>
    </row>
    <row r="173" spans="1:1">
      <c r="A173" s="9"/>
    </row>
    <row r="174" spans="1:1">
      <c r="A174" s="9"/>
    </row>
    <row r="175" spans="1:1">
      <c r="A175" s="9"/>
    </row>
    <row r="176" spans="1:1">
      <c r="A176" s="9"/>
    </row>
    <row r="177" spans="1:1">
      <c r="A177" s="9"/>
    </row>
    <row r="178" spans="1:1">
      <c r="A178" s="9"/>
    </row>
    <row r="179" spans="1:1">
      <c r="A179" s="9"/>
    </row>
    <row r="180" spans="1:1">
      <c r="A180" s="9"/>
    </row>
  </sheetData>
  <mergeCells count="53">
    <mergeCell ref="A5:D5"/>
    <mergeCell ref="D15:D16"/>
    <mergeCell ref="F15:F16"/>
    <mergeCell ref="G6:G7"/>
    <mergeCell ref="F6:F7"/>
    <mergeCell ref="D6:D7"/>
    <mergeCell ref="B6:C7"/>
    <mergeCell ref="E6:E7"/>
    <mergeCell ref="E15:E16"/>
    <mergeCell ref="O15:O16"/>
    <mergeCell ref="A22:D22"/>
    <mergeCell ref="H15:H16"/>
    <mergeCell ref="G15:G16"/>
    <mergeCell ref="B15:C16"/>
    <mergeCell ref="M15:M16"/>
    <mergeCell ref="N15:N16"/>
    <mergeCell ref="L15:L16"/>
    <mergeCell ref="K15:K16"/>
    <mergeCell ref="N6:N7"/>
    <mergeCell ref="M6:M7"/>
    <mergeCell ref="L6:L7"/>
    <mergeCell ref="B30:F30"/>
    <mergeCell ref="G30:H30"/>
    <mergeCell ref="B27:F27"/>
    <mergeCell ref="B28:F28"/>
    <mergeCell ref="G28:H28"/>
    <mergeCell ref="G27:H27"/>
    <mergeCell ref="H6:H7"/>
    <mergeCell ref="I6:I7"/>
    <mergeCell ref="P6:Q7"/>
    <mergeCell ref="B23:C24"/>
    <mergeCell ref="D23:D24"/>
    <mergeCell ref="I23:I24"/>
    <mergeCell ref="B31:I31"/>
    <mergeCell ref="A14:C14"/>
    <mergeCell ref="O6:O7"/>
    <mergeCell ref="O23:O24"/>
    <mergeCell ref="P15:Q16"/>
    <mergeCell ref="P23:Q24"/>
    <mergeCell ref="B29:F29"/>
    <mergeCell ref="G29:H29"/>
    <mergeCell ref="I15:I16"/>
    <mergeCell ref="J6:J7"/>
    <mergeCell ref="J15:J16"/>
    <mergeCell ref="K6:K7"/>
    <mergeCell ref="K23:K24"/>
    <mergeCell ref="J29:L31"/>
    <mergeCell ref="M29:P31"/>
    <mergeCell ref="J28:L28"/>
    <mergeCell ref="M28:P28"/>
    <mergeCell ref="J27:P27"/>
    <mergeCell ref="M23:M24"/>
    <mergeCell ref="N23:N24"/>
  </mergeCells>
  <phoneticPr fontId="15" type="noConversion"/>
  <pageMargins left="0.25" right="0.25" top="0.75" bottom="0.75" header="0.3" footer="0.3"/>
  <pageSetup scale="86" orientation="landscape"/>
  <headerFooter>
    <oddFooter xml:space="preserve">&amp;L&amp;"Calibri,Regular"&amp;K000000_x000D__x000D_&amp;C&amp;"Calibri,Regular"&amp;K000000             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36"/>
  <sheetViews>
    <sheetView workbookViewId="0">
      <selection activeCell="F14" sqref="F14"/>
    </sheetView>
  </sheetViews>
  <sheetFormatPr baseColWidth="10" defaultColWidth="8.83203125" defaultRowHeight="18" x14ac:dyDescent="0"/>
  <cols>
    <col min="1" max="1" width="15.33203125" style="4" customWidth="1"/>
    <col min="2" max="2" width="19.33203125" style="6" customWidth="1"/>
    <col min="3" max="4" width="15.83203125" style="4" customWidth="1"/>
    <col min="5" max="7" width="11.5" style="4" customWidth="1"/>
    <col min="8" max="16384" width="8.83203125" style="4"/>
  </cols>
  <sheetData>
    <row r="4" spans="2:8" ht="33.75" customHeight="1"/>
    <row r="5" spans="2:8" ht="30" customHeight="1"/>
    <row r="6" spans="2:8" ht="23">
      <c r="C6" s="3" t="s">
        <v>25</v>
      </c>
      <c r="D6" s="2"/>
      <c r="E6" s="2"/>
      <c r="F6" s="2"/>
      <c r="G6" s="2"/>
      <c r="H6" s="2"/>
    </row>
    <row r="8" spans="2:8">
      <c r="C8" s="4" t="s">
        <v>18</v>
      </c>
      <c r="D8" s="4" t="s">
        <v>19</v>
      </c>
      <c r="E8" s="5"/>
      <c r="F8" s="5"/>
      <c r="G8" s="5"/>
    </row>
    <row r="9" spans="2:8">
      <c r="B9" s="6" t="s">
        <v>20</v>
      </c>
      <c r="C9" s="8">
        <f>CMA!F41</f>
        <v>0</v>
      </c>
      <c r="D9" s="8">
        <f>CMA!I41</f>
        <v>0</v>
      </c>
    </row>
    <row r="10" spans="2:8">
      <c r="C10" s="8"/>
      <c r="D10" s="8"/>
      <c r="E10" s="5"/>
      <c r="F10" s="5"/>
    </row>
    <row r="11" spans="2:8">
      <c r="C11" s="8"/>
      <c r="D11" s="8"/>
    </row>
    <row r="12" spans="2:8">
      <c r="B12" s="6" t="s">
        <v>21</v>
      </c>
      <c r="C12" s="8">
        <f>C9*0.05</f>
        <v>0</v>
      </c>
      <c r="D12" s="8">
        <v>0</v>
      </c>
      <c r="E12" s="5"/>
      <c r="F12" s="5"/>
    </row>
    <row r="13" spans="2:8">
      <c r="B13" s="6" t="s">
        <v>22</v>
      </c>
      <c r="C13" s="8">
        <f>C9*0.06</f>
        <v>0</v>
      </c>
      <c r="D13" s="8">
        <f>D9*0.06</f>
        <v>0</v>
      </c>
    </row>
    <row r="14" spans="2:8">
      <c r="C14" s="8"/>
      <c r="D14" s="8"/>
      <c r="E14" s="5"/>
      <c r="F14" s="5"/>
    </row>
    <row r="15" spans="2:8">
      <c r="B15" s="6" t="s">
        <v>23</v>
      </c>
      <c r="C15" s="7">
        <v>105000</v>
      </c>
      <c r="D15" s="7">
        <v>105000</v>
      </c>
    </row>
    <row r="16" spans="2:8">
      <c r="C16" s="8"/>
      <c r="D16" s="8"/>
      <c r="E16" s="5"/>
      <c r="F16" s="5"/>
    </row>
    <row r="17" spans="2:6">
      <c r="B17" s="90" t="s">
        <v>24</v>
      </c>
      <c r="C17" s="91">
        <f>C9-C12-C13-C15</f>
        <v>-105000</v>
      </c>
      <c r="D17" s="91">
        <f>D9-D13-D15</f>
        <v>-105000</v>
      </c>
    </row>
    <row r="18" spans="2:6">
      <c r="B18" s="90"/>
      <c r="C18" s="91"/>
      <c r="D18" s="91"/>
      <c r="E18" s="5"/>
      <c r="F18" s="5"/>
    </row>
    <row r="19" spans="2:6">
      <c r="C19" s="8"/>
      <c r="D19" s="8"/>
    </row>
    <row r="20" spans="2:6">
      <c r="C20" s="8"/>
      <c r="D20" s="8"/>
    </row>
    <row r="21" spans="2:6">
      <c r="C21" s="8"/>
      <c r="D21" s="8"/>
    </row>
    <row r="22" spans="2:6">
      <c r="C22" s="8"/>
      <c r="D22" s="8"/>
    </row>
    <row r="30" spans="2:6">
      <c r="B30" t="s">
        <v>10</v>
      </c>
    </row>
    <row r="32" spans="2:6">
      <c r="B32" s="1" t="s">
        <v>11</v>
      </c>
      <c r="C32"/>
      <c r="D32"/>
    </row>
    <row r="33" spans="2:4">
      <c r="B33" t="s">
        <v>16</v>
      </c>
      <c r="C33"/>
      <c r="D33"/>
    </row>
    <row r="34" spans="2:4">
      <c r="B34" t="s">
        <v>15</v>
      </c>
      <c r="C34"/>
      <c r="D34"/>
    </row>
    <row r="35" spans="2:4">
      <c r="B35" t="s">
        <v>17</v>
      </c>
      <c r="C35"/>
      <c r="D35"/>
    </row>
    <row r="36" spans="2:4">
      <c r="B36" t="s">
        <v>12</v>
      </c>
      <c r="C36"/>
      <c r="D36"/>
    </row>
  </sheetData>
  <mergeCells count="3">
    <mergeCell ref="B17:B18"/>
    <mergeCell ref="C17:C18"/>
    <mergeCell ref="D17:D18"/>
  </mergeCells>
  <pageMargins left="0.25" right="0.25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CMA</vt:lpstr>
      <vt:lpstr>Net Sheet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Burke</dc:creator>
  <cp:lastModifiedBy>Mike Stott</cp:lastModifiedBy>
  <cp:lastPrinted>2016-03-23T14:16:48Z</cp:lastPrinted>
  <dcterms:created xsi:type="dcterms:W3CDTF">2015-02-17T16:00:05Z</dcterms:created>
  <dcterms:modified xsi:type="dcterms:W3CDTF">2016-03-23T14:24:15Z</dcterms:modified>
</cp:coreProperties>
</file>